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2"/>
  <workbookPr/>
  <bookViews>
    <workbookView xWindow="0" yWindow="0" windowWidth="25600" windowHeight="16000" firstSheet="1" activeTab="5"/>
  </bookViews>
  <sheets>
    <sheet name="materiál upravený - výmazy" sheetId="7" state="hidden" r:id="rId1"/>
    <sheet name="část I." sheetId="11" r:id="rId2"/>
    <sheet name="část II." sheetId="16" r:id="rId3"/>
    <sheet name="část III." sheetId="17" r:id="rId4"/>
    <sheet name="část IV." sheetId="18" r:id="rId5"/>
    <sheet name="část V." sheetId="19" r:id="rId6"/>
  </sheets>
  <definedNames/>
  <calcPr calcId="191029"/>
</workbook>
</file>

<file path=xl/sharedStrings.xml><?xml version="1.0" encoding="utf-8"?>
<sst xmlns="http://schemas.openxmlformats.org/spreadsheetml/2006/main" count="1023" uniqueCount="302">
  <si>
    <t/>
  </si>
  <si>
    <t>False</t>
  </si>
  <si>
    <t>Stavba:</t>
  </si>
  <si>
    <t>Zajištění kvality pitné vody ve vodárenské soustavě jihozápadní Moravy  Subprojekt č.5-SO 5002</t>
  </si>
  <si>
    <t>Zadavatel:</t>
  </si>
  <si>
    <t>Svaz vodovodů a kanalizací Žďársko</t>
  </si>
  <si>
    <t>Zhotovitel:</t>
  </si>
  <si>
    <t>SWECO Hydroprojekt, a.s.</t>
  </si>
  <si>
    <t>Projektant:</t>
  </si>
  <si>
    <t>základní</t>
  </si>
  <si>
    <t>1</t>
  </si>
  <si>
    <t>2</t>
  </si>
  <si>
    <t>Objekt:</t>
  </si>
  <si>
    <t>01 - SO 5002 - úsek TLT DN300 od ÚV Mostiště po obec Mostiště</t>
  </si>
  <si>
    <t>ROZPOCET</t>
  </si>
  <si>
    <t>CS ÚRS 2021 02</t>
  </si>
  <si>
    <t>4</t>
  </si>
  <si>
    <t>80</t>
  </si>
  <si>
    <t>8</t>
  </si>
  <si>
    <t>R-položka</t>
  </si>
  <si>
    <t>30</t>
  </si>
  <si>
    <t>M</t>
  </si>
  <si>
    <t>kg</t>
  </si>
  <si>
    <t>kus</t>
  </si>
  <si>
    <t>61</t>
  </si>
  <si>
    <t>55251007R</t>
  </si>
  <si>
    <t>trouba tvárná litina  DN150 L=6m standart</t>
  </si>
  <si>
    <t>1795586114</t>
  </si>
  <si>
    <t>62</t>
  </si>
  <si>
    <t>55291124R</t>
  </si>
  <si>
    <t>kroužek těsnící DN 150</t>
  </si>
  <si>
    <t>1118297579</t>
  </si>
  <si>
    <t>63</t>
  </si>
  <si>
    <t>27322512R</t>
  </si>
  <si>
    <t>těsnění DN150 PN10-16 pro přír.spoj s kov.vložkou</t>
  </si>
  <si>
    <t>493519848</t>
  </si>
  <si>
    <t>64</t>
  </si>
  <si>
    <t>30921001R</t>
  </si>
  <si>
    <t>souprava spoj.mat.pro přírubový spoj nerez A2</t>
  </si>
  <si>
    <t>1554774987</t>
  </si>
  <si>
    <t>65</t>
  </si>
  <si>
    <t>55251003</t>
  </si>
  <si>
    <t>pasta mazací</t>
  </si>
  <si>
    <t>-402616820</t>
  </si>
  <si>
    <t>66</t>
  </si>
  <si>
    <t>55251002</t>
  </si>
  <si>
    <t>barva opravná litinového vodovodního potrubí</t>
  </si>
  <si>
    <t>-847581336</t>
  </si>
  <si>
    <t>68</t>
  </si>
  <si>
    <t>552530001R</t>
  </si>
  <si>
    <t>trouba tvárná litina DN300 L=6m standart</t>
  </si>
  <si>
    <t>1240155051</t>
  </si>
  <si>
    <t>69</t>
  </si>
  <si>
    <t>kroužek těsnící DN 300</t>
  </si>
  <si>
    <t>-403939382</t>
  </si>
  <si>
    <t>70</t>
  </si>
  <si>
    <t>55251465R</t>
  </si>
  <si>
    <t>kroužek zámkový kovový pro extrémní tlaky a speciální konstrukce DN 300</t>
  </si>
  <si>
    <t>-2027074633</t>
  </si>
  <si>
    <t>71</t>
  </si>
  <si>
    <t>31R</t>
  </si>
  <si>
    <t>těsnění DN300 PN16 pro přírubový spoj s kovovou vložkou</t>
  </si>
  <si>
    <t>-2537367</t>
  </si>
  <si>
    <t>72</t>
  </si>
  <si>
    <t>30921002R</t>
  </si>
  <si>
    <t>souprava spoj.mat.pro přír. spoj nerez A2</t>
  </si>
  <si>
    <t>1074392779</t>
  </si>
  <si>
    <t>74</t>
  </si>
  <si>
    <t>552530002R</t>
  </si>
  <si>
    <t>trouba tvárná litina DN300 těžká povrchová ochrana,PUR</t>
  </si>
  <si>
    <t>759803403</t>
  </si>
  <si>
    <t>75</t>
  </si>
  <si>
    <t>1361886631</t>
  </si>
  <si>
    <t>76</t>
  </si>
  <si>
    <t>552530200R</t>
  </si>
  <si>
    <t>manžeta elastomerová pro hrdla DN300</t>
  </si>
  <si>
    <t>629252665</t>
  </si>
  <si>
    <t>78</t>
  </si>
  <si>
    <t>55253247R</t>
  </si>
  <si>
    <t>trouba přírubová litinová vodovodní  PN10/16 DN 80 dl 1000mm</t>
  </si>
  <si>
    <t>864153886</t>
  </si>
  <si>
    <t>79</t>
  </si>
  <si>
    <t>55253239R</t>
  </si>
  <si>
    <t>trouba přírubová litinová vodovodní  PN10/16 DN 80 dl 400mm</t>
  </si>
  <si>
    <t>-834841057</t>
  </si>
  <si>
    <t>55253243R</t>
  </si>
  <si>
    <t>TP DN80 L=600mm PN16 s kotevní přírubou</t>
  </si>
  <si>
    <t>-828587133</t>
  </si>
  <si>
    <t>81</t>
  </si>
  <si>
    <t>552100012R</t>
  </si>
  <si>
    <t>těsnění DN80 PN10-40 pro přír.spoj s kovovou vložkou</t>
  </si>
  <si>
    <t>-718248577</t>
  </si>
  <si>
    <t>83</t>
  </si>
  <si>
    <t>55253282R</t>
  </si>
  <si>
    <t>trouba přírubová litinová vodovodní  PN10/16 DN 150 dl 200mm</t>
  </si>
  <si>
    <t>463932658</t>
  </si>
  <si>
    <t>84</t>
  </si>
  <si>
    <t>55253289R</t>
  </si>
  <si>
    <t>trouba přírubová litinová vodovodní  PN10/16 DN 150 dl 600mm</t>
  </si>
  <si>
    <t>-1078042675</t>
  </si>
  <si>
    <t>86</t>
  </si>
  <si>
    <t>55254047</t>
  </si>
  <si>
    <t>koleno 90° s patkou přírubové litinové vodovodní N-kus PN10/40 DN 80</t>
  </si>
  <si>
    <t>-218998272</t>
  </si>
  <si>
    <t>87</t>
  </si>
  <si>
    <t>55254026</t>
  </si>
  <si>
    <t>koleno 90° přírubové litinové vodovodní Q-kus PN10/40 DN 80</t>
  </si>
  <si>
    <t>297679677</t>
  </si>
  <si>
    <t>89</t>
  </si>
  <si>
    <t>552101001R</t>
  </si>
  <si>
    <t>spojka s přír. jištěná DN150, PN10-16</t>
  </si>
  <si>
    <t>-1849168665</t>
  </si>
  <si>
    <t>90</t>
  </si>
  <si>
    <t>55259984R</t>
  </si>
  <si>
    <t>P 90st DN150 PN10-16</t>
  </si>
  <si>
    <t>1130486504</t>
  </si>
  <si>
    <t>91</t>
  </si>
  <si>
    <t>55254050R</t>
  </si>
  <si>
    <t>PP DN150 PN10-16</t>
  </si>
  <si>
    <t>-1122882418</t>
  </si>
  <si>
    <t>93</t>
  </si>
  <si>
    <t>55253818R</t>
  </si>
  <si>
    <t>odbočná tvarovka T DN150 PN10-16</t>
  </si>
  <si>
    <t>1786554750</t>
  </si>
  <si>
    <t>95</t>
  </si>
  <si>
    <t>552100001R</t>
  </si>
  <si>
    <t>spojka přímá DN300</t>
  </si>
  <si>
    <t>-18954302</t>
  </si>
  <si>
    <t>96</t>
  </si>
  <si>
    <t>55253910R</t>
  </si>
  <si>
    <t>K 11,25st DN300</t>
  </si>
  <si>
    <t>-1689361768</t>
  </si>
  <si>
    <t>97</t>
  </si>
  <si>
    <t>55253922R</t>
  </si>
  <si>
    <t>K 22,5st SDN300</t>
  </si>
  <si>
    <t>-1886320493</t>
  </si>
  <si>
    <t>98</t>
  </si>
  <si>
    <t>55253946R</t>
  </si>
  <si>
    <t>K 45st. DN300</t>
  </si>
  <si>
    <t>-194687920</t>
  </si>
  <si>
    <t>99</t>
  </si>
  <si>
    <t>55251466R</t>
  </si>
  <si>
    <t>792088253</t>
  </si>
  <si>
    <t>101</t>
  </si>
  <si>
    <t>55253898R</t>
  </si>
  <si>
    <t>tvarovka E DN300 PN16</t>
  </si>
  <si>
    <t>1052841566</t>
  </si>
  <si>
    <t>102</t>
  </si>
  <si>
    <t>55253495R</t>
  </si>
  <si>
    <t>tvarovka F DN300 PN16</t>
  </si>
  <si>
    <t>579588009</t>
  </si>
  <si>
    <t>104</t>
  </si>
  <si>
    <t>55253775R</t>
  </si>
  <si>
    <t>tvarovka A DN300x80 PN10-40</t>
  </si>
  <si>
    <t>-902870938</t>
  </si>
  <si>
    <t>106</t>
  </si>
  <si>
    <t>55253547R</t>
  </si>
  <si>
    <t>odbočná tvarovka T DN300x150 PN16 dl.800mm</t>
  </si>
  <si>
    <t>-1470550465</t>
  </si>
  <si>
    <t>108</t>
  </si>
  <si>
    <t>42212308</t>
  </si>
  <si>
    <t>ventil odvzdušňovací dvojčinný šedá litina PN 16 DN 80</t>
  </si>
  <si>
    <t>576825209</t>
  </si>
  <si>
    <t>110</t>
  </si>
  <si>
    <t>42221215</t>
  </si>
  <si>
    <t>šoupě přírubové vodovodní krátká stavební dl DN 150 PN10-16</t>
  </si>
  <si>
    <t>390896896</t>
  </si>
  <si>
    <t>111</t>
  </si>
  <si>
    <t>42291081R</t>
  </si>
  <si>
    <t>ZS tel. Rd1,2-1,8m pro DN100-150</t>
  </si>
  <si>
    <t>-1274004814</t>
  </si>
  <si>
    <t>113</t>
  </si>
  <si>
    <t>42281266R</t>
  </si>
  <si>
    <t>uzávěr klapkový vodovodní DN 150 PN10-16 do země</t>
  </si>
  <si>
    <t>1142746059</t>
  </si>
  <si>
    <t>114</t>
  </si>
  <si>
    <t>42291080R</t>
  </si>
  <si>
    <t>ZS tel. Rd1,0-2,4m pro EUROSTOP DN150-1200 PN10,150-1000 PN16,150-900 PN25</t>
  </si>
  <si>
    <t>1835497327</t>
  </si>
  <si>
    <t>116</t>
  </si>
  <si>
    <t>42271415</t>
  </si>
  <si>
    <t>pás navrtávací z tvárné litiny DN 150, pro litinové a ocelové potrubí, se závitovým výstupem 1",5/4",6/4",2"</t>
  </si>
  <si>
    <t>2126779301</t>
  </si>
  <si>
    <t>117</t>
  </si>
  <si>
    <t>55253900R</t>
  </si>
  <si>
    <t>koleno DN150/1" 45st.</t>
  </si>
  <si>
    <t>-525678690</t>
  </si>
  <si>
    <t>119</t>
  </si>
  <si>
    <t>42221223R</t>
  </si>
  <si>
    <t>šoupě přírubové vodovodní krátká stavební dl DN 300 PN16</t>
  </si>
  <si>
    <t>-1770261480</t>
  </si>
  <si>
    <t>120</t>
  </si>
  <si>
    <t>42291082R</t>
  </si>
  <si>
    <t>ZS tel.Rd1,2-1,8m pro DN200-300</t>
  </si>
  <si>
    <t>-1209332317</t>
  </si>
  <si>
    <t>133</t>
  </si>
  <si>
    <t>42291402</t>
  </si>
  <si>
    <t>poklop litinový ventilový</t>
  </si>
  <si>
    <t>-317053189</t>
  </si>
  <si>
    <t>134</t>
  </si>
  <si>
    <t>56230636</t>
  </si>
  <si>
    <t>deska podkladová uličního poklopu ventilkového a šoupatového</t>
  </si>
  <si>
    <t>622165752</t>
  </si>
  <si>
    <t>136</t>
  </si>
  <si>
    <t>42291352</t>
  </si>
  <si>
    <t>poklop litinový šoupátkový pro zemní soupravy osazení do terénu a do vozovky</t>
  </si>
  <si>
    <t>-764887752</t>
  </si>
  <si>
    <t>137</t>
  </si>
  <si>
    <t>1350650999</t>
  </si>
  <si>
    <t>Vodárenská akciová společnost-divize ZR</t>
  </si>
  <si>
    <t>Příloha č. 2-Výkaz výměr</t>
  </si>
  <si>
    <t>p.č.</t>
  </si>
  <si>
    <t xml:space="preserve">ozn </t>
  </si>
  <si>
    <t>položka</t>
  </si>
  <si>
    <t>název položky</t>
  </si>
  <si>
    <t>kusy/metry</t>
  </si>
  <si>
    <t>jednotková cena</t>
  </si>
  <si>
    <t>celkem</t>
  </si>
  <si>
    <t>55251008</t>
  </si>
  <si>
    <t>součet</t>
  </si>
  <si>
    <t xml:space="preserve"> SO 01</t>
  </si>
  <si>
    <t xml:space="preserve"> SO 02</t>
  </si>
  <si>
    <t>42221218R</t>
  </si>
  <si>
    <t>trouba vodovodní litinová hrdlová DN 300</t>
  </si>
  <si>
    <t>spojka přímá,jištěná  DN 100, PN 10</t>
  </si>
  <si>
    <t>spojka přímá, jištěná DN150, PN 10</t>
  </si>
  <si>
    <t>spojka s přírubou, jištěná DN200, PN10</t>
  </si>
  <si>
    <t>spojka přímá,jištěná  DN 80, PN 10</t>
  </si>
  <si>
    <t>55254048</t>
  </si>
  <si>
    <t>spojka s přírubou, jištěná DN100, PN10</t>
  </si>
  <si>
    <t>hydrant podzemní dvojité jištění DN 100- 1,5 m,včetně hydr.drenáže</t>
  </si>
  <si>
    <t>spojka přímá, jištěná DN200, PN 10</t>
  </si>
  <si>
    <t>kroužek těsnící  DN 300</t>
  </si>
  <si>
    <t>tvarovka A DN300x100, PN10</t>
  </si>
  <si>
    <t>šoupě přírubové F4 DN50, PN10</t>
  </si>
  <si>
    <t>šoupě přírubové F4 DN80, PN10</t>
  </si>
  <si>
    <t>šoupě přírubové F4 DN100, PN10</t>
  </si>
  <si>
    <t>šoupě přírubové F4 DN150, PN10</t>
  </si>
  <si>
    <t>litinové hrdlové koleno MMK 22,5° DN 300,PN 10</t>
  </si>
  <si>
    <t>litinové hrdlové koleno MMK 45° DN 300,PN 10</t>
  </si>
  <si>
    <t>kroužek těsnící,zámkový  DN 300</t>
  </si>
  <si>
    <t xml:space="preserve"> SO 01- Vodovodní přivaděč Žďár nad Sázavou - Nížkov, rekonstrukce vodovodu, úseky z LT DN 150</t>
  </si>
  <si>
    <t xml:space="preserve"> SO 02- Zajištění kvality pitné vody ve vodárenské soustavě jihozápadní Moravy, subprojekt č.5 - SO 5001 - úsek km 7.391 (VŠ 15) – 8.847 (AŠ Olší nad Oslavou)</t>
  </si>
  <si>
    <t>55251212R</t>
  </si>
  <si>
    <t>55251214R</t>
  </si>
  <si>
    <t>55251217R</t>
  </si>
  <si>
    <t>55251223R</t>
  </si>
  <si>
    <t>55251313R</t>
  </si>
  <si>
    <t>55259970R</t>
  </si>
  <si>
    <t>55259982R</t>
  </si>
  <si>
    <t>552599953R</t>
  </si>
  <si>
    <t>55260023R1</t>
  </si>
  <si>
    <t>5526009702R</t>
  </si>
  <si>
    <t xml:space="preserve">koleno 90° s patkou přírubové litinové vodovodní N-kus PN10/16 DN 100   </t>
  </si>
  <si>
    <t>55253630</t>
  </si>
  <si>
    <t>Trouba přírubová litinová  FF DN 80 mm EWS, L = 200 mm,PN 10</t>
  </si>
  <si>
    <t>Trouba přírubová litinová  FF DN 80 mm EWS, L = 300 mm,PN 10</t>
  </si>
  <si>
    <t>Trouba přírubová litinová  FF DN 80 mm EWS, L = 500 mm,PN 10</t>
  </si>
  <si>
    <t>Trouba přírubová litinová  FF DN 80 mm EWS, L = 1000 mm,PN 10</t>
  </si>
  <si>
    <t>Trouba přírubová litinová  FF DN 150 mm EWS, L = 1000 mm,PN 10</t>
  </si>
  <si>
    <t>Koleno přírubové  FFK DN 80-45° EWS,PN 10</t>
  </si>
  <si>
    <t>Koleno přírubové s patkou DN 80-90° EWS,PN 10</t>
  </si>
  <si>
    <t>Tvarovka přírubová s přírubovou odbočkou  T DN 150/80,PN 10</t>
  </si>
  <si>
    <t>Redukční příruba DN 80/50,PN 10</t>
  </si>
  <si>
    <t>Koleno přírubové s patkou N DN 80,PN 10</t>
  </si>
  <si>
    <t xml:space="preserve">přechod přírubový,práškový epoxid tl 250µm FFR-kus                                             litinový DN 300/200,PN 10   </t>
  </si>
  <si>
    <t>spojka přímá, jištěná DN300, PN 10</t>
  </si>
  <si>
    <t>28613108.MR</t>
  </si>
  <si>
    <t>28613127.MR1</t>
  </si>
  <si>
    <t>Elektro T-kus KIT d 160/90mm redukovaný PE100 SDR11</t>
  </si>
  <si>
    <t>286136709R</t>
  </si>
  <si>
    <t>Trubka SafeTech RC voda SDR11, 160 x 14,6 mm, L = 12 m</t>
  </si>
  <si>
    <t>28653598.1T1</t>
  </si>
  <si>
    <t>Nákružek lemový d90 PE100 SDR11+příruba PN16 d90/DN80</t>
  </si>
  <si>
    <t>28653599T1</t>
  </si>
  <si>
    <t>Nákružek lemový d160 PE100 SDR11+příruba PN16 d160/DN150</t>
  </si>
  <si>
    <t>286536195R</t>
  </si>
  <si>
    <t>Oblouk 11° PE100 RC SDR11 typ L  160 x 14,6 mm PE100 RC tvarovka, svařování na tupo, barva černá</t>
  </si>
  <si>
    <t>286536175R</t>
  </si>
  <si>
    <t>Oblouk 22° PE100 RC SDR11 typ L  160 x 14,6 mm PE100 RC tvarovka, svařování na tupo, barva černá</t>
  </si>
  <si>
    <t>286538123R</t>
  </si>
  <si>
    <t>Elektrotvarovka - koleno 30°  d160 PE100, SDR11</t>
  </si>
  <si>
    <t xml:space="preserve">Elektrospojka d 110 mm SDR 11 PE 100 </t>
  </si>
  <si>
    <t xml:space="preserve">Elektrospojka d 160 mm SDR 11 PE 100 </t>
  </si>
  <si>
    <t>Trubka SafeTech RC voda SDR11, 110 x 10,0 mm, L = 12 m</t>
  </si>
  <si>
    <t>212752101</t>
  </si>
  <si>
    <t xml:space="preserve">Trativod z drenážních trubek korugovaných PE-HD SN 4 perforace 360° , DN 100 </t>
  </si>
  <si>
    <t>m</t>
  </si>
  <si>
    <t>Soubor staveb IN-HOUSE pro rok 2024</t>
  </si>
  <si>
    <t>Příloha č. 1 - specifikace materiálu (výkaz výměr)</t>
  </si>
  <si>
    <t>část I.</t>
  </si>
  <si>
    <t>Nabízená cena v Kč/m.j.</t>
  </si>
  <si>
    <t>I./Trouby TLT + hrdlové tvarovky</t>
  </si>
  <si>
    <t>II./Přírubové tvarovky</t>
  </si>
  <si>
    <t>celkem za část I.</t>
  </si>
  <si>
    <t>celkem za část II.</t>
  </si>
  <si>
    <t>III./Zakusovací a vyosovací tvarovky</t>
  </si>
  <si>
    <t>celkem za část III.</t>
  </si>
  <si>
    <t>IV.D/Armatury, ostatní materiál</t>
  </si>
  <si>
    <t>celkem za část IV.</t>
  </si>
  <si>
    <t>V./Potrubí z PE + tvarovky a oblouky</t>
  </si>
  <si>
    <t>celkem za část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</si>
</sst>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000"/>
    <numFmt numFmtId="165" formatCode="0.0"/>
    <numFmt numFmtId="166" formatCode="#,##0.000"/>
  </numFmts>
  <fonts count="1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name val="Arial CE"/>
      <family val="2"/>
    </font>
    <font>
      <i/>
      <sz val="9"/>
      <color rgb="FF0000FF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4" fontId="9" fillId="0" borderId="4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8" fillId="0" borderId="0" xfId="0" applyFont="1" applyAlignment="1">
      <alignment horizontal="right"/>
    </xf>
    <xf numFmtId="0" fontId="0" fillId="0" borderId="12" xfId="0" applyBorder="1"/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center" vertical="center"/>
      <protection locked="0"/>
    </xf>
    <xf numFmtId="165" fontId="1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165" fontId="12" fillId="2" borderId="3" xfId="0" applyNumberFormat="1" applyFont="1" applyFill="1" applyBorder="1" applyAlignment="1" applyProtection="1">
      <alignment horizontal="center" vertical="center"/>
      <protection locked="0"/>
    </xf>
    <xf numFmtId="4" fontId="9" fillId="2" borderId="3" xfId="0" applyNumberFormat="1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49" fontId="9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165" fontId="12" fillId="2" borderId="14" xfId="0" applyNumberFormat="1" applyFont="1" applyFill="1" applyBorder="1" applyAlignment="1" applyProtection="1">
      <alignment horizontal="center" vertical="center"/>
      <protection locked="0"/>
    </xf>
    <xf numFmtId="4" fontId="9" fillId="2" borderId="14" xfId="0" applyNumberFormat="1" applyFont="1" applyFill="1" applyBorder="1" applyAlignment="1" applyProtection="1">
      <alignment vertical="center"/>
      <protection locked="0"/>
    </xf>
    <xf numFmtId="0" fontId="10" fillId="2" borderId="14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166" fontId="15" fillId="0" borderId="0" xfId="0" applyNumberFormat="1" applyFont="1" applyAlignment="1" applyProtection="1">
      <alignment vertical="center"/>
      <protection locked="0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vertical="center"/>
    </xf>
    <xf numFmtId="1" fontId="12" fillId="0" borderId="3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vertical="center"/>
    </xf>
    <xf numFmtId="1" fontId="12" fillId="0" borderId="14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1" fontId="14" fillId="0" borderId="21" xfId="0" applyNumberFormat="1" applyFont="1" applyBorder="1" applyAlignment="1">
      <alignment vertical="center"/>
    </xf>
    <xf numFmtId="1" fontId="14" fillId="0" borderId="11" xfId="0" applyNumberFormat="1" applyFont="1" applyBorder="1" applyAlignment="1">
      <alignment vertical="center"/>
    </xf>
    <xf numFmtId="1" fontId="12" fillId="0" borderId="22" xfId="0" applyNumberFormat="1" applyFont="1" applyBorder="1" applyAlignment="1" applyProtection="1">
      <alignment horizontal="center" vertical="center"/>
      <protection locked="0"/>
    </xf>
    <xf numFmtId="1" fontId="4" fillId="0" borderId="12" xfId="0" applyNumberFormat="1" applyFont="1" applyBorder="1"/>
    <xf numFmtId="1" fontId="14" fillId="0" borderId="9" xfId="0" applyNumberFormat="1" applyFont="1" applyBorder="1" applyAlignment="1">
      <alignment vertical="center"/>
    </xf>
    <xf numFmtId="1" fontId="12" fillId="0" borderId="4" xfId="0" applyNumberFormat="1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49" fontId="7" fillId="0" borderId="21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7" fillId="0" borderId="9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right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 vertical="center"/>
    </xf>
    <xf numFmtId="165" fontId="12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1" fontId="12" fillId="0" borderId="30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 shrinkToFit="1"/>
    </xf>
    <xf numFmtId="1" fontId="12" fillId="0" borderId="17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1" fontId="12" fillId="0" borderId="33" xfId="0" applyNumberFormat="1" applyFont="1" applyBorder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1" fontId="14" fillId="0" borderId="35" xfId="0" applyNumberFormat="1" applyFont="1" applyBorder="1" applyAlignment="1">
      <alignment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left" vertical="top" wrapTex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37" xfId="0" applyFont="1" applyBorder="1" applyAlignment="1" applyProtection="1">
      <alignment horizontal="left" vertical="center" wrapText="1"/>
      <protection locked="0"/>
    </xf>
    <xf numFmtId="0" fontId="12" fillId="0" borderId="38" xfId="0" applyFont="1" applyBorder="1" applyAlignment="1" applyProtection="1">
      <alignment horizontal="left" vertical="center" wrapText="1"/>
      <protection locked="0"/>
    </xf>
    <xf numFmtId="49" fontId="7" fillId="0" borderId="21" xfId="0" applyNumberFormat="1" applyFont="1" applyBorder="1" applyAlignment="1">
      <alignment vertical="top"/>
    </xf>
    <xf numFmtId="49" fontId="7" fillId="0" borderId="11" xfId="0" applyNumberFormat="1" applyFont="1" applyBorder="1" applyAlignment="1">
      <alignment vertical="top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 horizontal="left" vertical="center" wrapText="1"/>
      <protection locked="0"/>
    </xf>
    <xf numFmtId="49" fontId="12" fillId="0" borderId="23" xfId="0" applyNumberFormat="1" applyFont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1" fontId="4" fillId="0" borderId="32" xfId="0" applyNumberFormat="1" applyFont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right" vertical="center"/>
    </xf>
    <xf numFmtId="1" fontId="0" fillId="0" borderId="43" xfId="0" applyNumberFormat="1" applyFont="1" applyBorder="1" applyAlignment="1" applyProtection="1">
      <alignment vertical="center"/>
      <protection locked="0"/>
    </xf>
    <xf numFmtId="1" fontId="0" fillId="0" borderId="44" xfId="0" applyNumberFormat="1" applyFont="1" applyBorder="1" applyAlignment="1" applyProtection="1">
      <alignment vertical="center"/>
      <protection locked="0"/>
    </xf>
    <xf numFmtId="1" fontId="0" fillId="0" borderId="45" xfId="0" applyNumberFormat="1" applyFont="1" applyBorder="1" applyAlignment="1" applyProtection="1">
      <alignment vertical="center"/>
      <protection locked="0"/>
    </xf>
    <xf numFmtId="1" fontId="0" fillId="0" borderId="23" xfId="0" applyNumberFormat="1" applyFont="1" applyBorder="1" applyAlignment="1" applyProtection="1">
      <alignment vertical="center"/>
      <protection locked="0"/>
    </xf>
    <xf numFmtId="1" fontId="0" fillId="0" borderId="25" xfId="0" applyNumberFormat="1" applyFont="1" applyBorder="1" applyAlignment="1" applyProtection="1">
      <alignment vertical="center"/>
      <protection locked="0"/>
    </xf>
    <xf numFmtId="1" fontId="0" fillId="0" borderId="24" xfId="0" applyNumberFormat="1" applyFont="1" applyBorder="1" applyAlignment="1" applyProtection="1">
      <alignment vertical="center"/>
      <protection locked="0"/>
    </xf>
    <xf numFmtId="1" fontId="0" fillId="0" borderId="46" xfId="0" applyNumberFormat="1" applyFont="1" applyBorder="1" applyAlignment="1" applyProtection="1">
      <alignment vertical="center"/>
      <protection locked="0"/>
    </xf>
    <xf numFmtId="1" fontId="0" fillId="0" borderId="47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5" fillId="0" borderId="41" xfId="0" applyFont="1" applyBorder="1" applyAlignment="1" applyProtection="1">
      <alignment horizontal="left" vertical="center"/>
      <protection locked="0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" fontId="4" fillId="0" borderId="27" xfId="0" applyNumberFormat="1" applyFont="1" applyBorder="1" applyAlignment="1">
      <alignment horizontal="right" vertical="center"/>
    </xf>
    <xf numFmtId="1" fontId="0" fillId="0" borderId="49" xfId="0" applyNumberFormat="1" applyBorder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1" fontId="4" fillId="0" borderId="50" xfId="0" applyNumberFormat="1" applyFont="1" applyBorder="1" applyAlignment="1">
      <alignment horizontal="right" vertical="center"/>
    </xf>
    <xf numFmtId="1" fontId="0" fillId="0" borderId="51" xfId="0" applyNumberForma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</cellStyles>
  <tableStyles count="1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BM66"/>
  <sheetViews>
    <sheetView showGridLines="0" workbookViewId="0" topLeftCell="A1">
      <selection activeCell="E7" sqref="E7:H7"/>
    </sheetView>
  </sheetViews>
  <sheetFormatPr defaultColWidth="9.28125" defaultRowHeight="12"/>
  <cols>
    <col min="1" max="1" width="1.421875" style="0" customWidth="1"/>
    <col min="2" max="2" width="4.421875" style="32" customWidth="1"/>
    <col min="3" max="4" width="4.28125" style="0" customWidth="1"/>
    <col min="5" max="5" width="17.28125" style="0" customWidth="1"/>
    <col min="6" max="6" width="83.7109375" style="0" customWidth="1"/>
    <col min="7" max="7" width="7.421875" style="0" customWidth="1"/>
    <col min="8" max="8" width="14.00390625" style="42" customWidth="1"/>
    <col min="9" max="9" width="15.7109375" style="0" hidden="1" customWidth="1"/>
    <col min="10" max="11" width="22.28125" style="0" hidden="1" customWidth="1"/>
    <col min="12" max="12" width="9.28125" style="0" hidden="1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hidden="1" customWidth="1"/>
    <col min="23" max="24" width="16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</cols>
  <sheetData>
    <row r="1" spans="2:46" ht="7" customHeight="1">
      <c r="B1" s="31"/>
      <c r="C1" s="3"/>
      <c r="D1" s="3"/>
      <c r="E1" s="3"/>
      <c r="F1" s="3"/>
      <c r="G1" s="3"/>
      <c r="H1" s="41"/>
      <c r="I1" s="3"/>
      <c r="J1" s="3"/>
      <c r="K1" s="3"/>
      <c r="L1" s="4"/>
      <c r="AT1" s="2" t="s">
        <v>11</v>
      </c>
    </row>
    <row r="2" spans="4:46" ht="25" customHeight="1">
      <c r="D2" s="188" t="s">
        <v>210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AT2" s="2" t="s">
        <v>1</v>
      </c>
    </row>
    <row r="3" ht="11.25" customHeight="1">
      <c r="L3" s="4"/>
    </row>
    <row r="4" spans="4:12" ht="12" customHeight="1">
      <c r="D4" s="47" t="s">
        <v>2</v>
      </c>
      <c r="L4" s="4"/>
    </row>
    <row r="5" spans="5:12" ht="16.5" customHeight="1">
      <c r="E5" s="190" t="s">
        <v>3</v>
      </c>
      <c r="F5" s="191"/>
      <c r="G5" s="191"/>
      <c r="H5" s="191"/>
      <c r="L5" s="4"/>
    </row>
    <row r="6" spans="2:12" s="1" customFormat="1" ht="12" customHeight="1">
      <c r="B6" s="33"/>
      <c r="D6" s="47" t="s">
        <v>12</v>
      </c>
      <c r="H6" s="43"/>
      <c r="L6" s="5"/>
    </row>
    <row r="7" spans="2:12" s="1" customFormat="1" ht="16.5" customHeight="1">
      <c r="B7" s="33"/>
      <c r="E7" s="192" t="s">
        <v>13</v>
      </c>
      <c r="F7" s="193"/>
      <c r="G7" s="193"/>
      <c r="H7" s="193"/>
      <c r="L7" s="5"/>
    </row>
    <row r="8" spans="2:12" s="1" customFormat="1" ht="12" customHeight="1">
      <c r="B8" s="33"/>
      <c r="D8" s="47" t="s">
        <v>4</v>
      </c>
      <c r="H8" s="43"/>
      <c r="I8" s="47"/>
      <c r="J8" s="8"/>
      <c r="L8" s="5"/>
    </row>
    <row r="9" spans="2:12" s="1" customFormat="1" ht="18" customHeight="1">
      <c r="B9" s="33"/>
      <c r="E9" s="8" t="s">
        <v>5</v>
      </c>
      <c r="H9" s="43"/>
      <c r="I9" s="47"/>
      <c r="J9" s="8"/>
      <c r="L9" s="5"/>
    </row>
    <row r="10" spans="2:12" s="1" customFormat="1" ht="7" customHeight="1">
      <c r="B10" s="33"/>
      <c r="H10" s="43"/>
      <c r="L10" s="5"/>
    </row>
    <row r="11" spans="2:12" s="1" customFormat="1" ht="12" customHeight="1">
      <c r="B11" s="33"/>
      <c r="D11" s="47" t="s">
        <v>6</v>
      </c>
      <c r="H11" s="43"/>
      <c r="I11" s="47"/>
      <c r="J11" s="8"/>
      <c r="L11" s="5"/>
    </row>
    <row r="12" spans="2:12" s="1" customFormat="1" ht="18" customHeight="1">
      <c r="B12" s="33"/>
      <c r="E12" s="8" t="s">
        <v>209</v>
      </c>
      <c r="H12" s="43"/>
      <c r="I12" s="47"/>
      <c r="J12" s="8"/>
      <c r="L12" s="5"/>
    </row>
    <row r="13" spans="2:12" s="1" customFormat="1" ht="7" customHeight="1">
      <c r="B13" s="33"/>
      <c r="H13" s="43"/>
      <c r="L13" s="5"/>
    </row>
    <row r="14" spans="2:12" s="1" customFormat="1" ht="12" customHeight="1">
      <c r="B14" s="33"/>
      <c r="D14" s="47" t="s">
        <v>8</v>
      </c>
      <c r="H14" s="43"/>
      <c r="I14" s="47"/>
      <c r="J14" s="8" t="s">
        <v>0</v>
      </c>
      <c r="L14" s="5"/>
    </row>
    <row r="15" spans="2:12" s="1" customFormat="1" ht="18" customHeight="1">
      <c r="B15" s="33"/>
      <c r="E15" s="8" t="s">
        <v>7</v>
      </c>
      <c r="H15" s="43"/>
      <c r="I15" s="47"/>
      <c r="J15" s="8" t="s">
        <v>0</v>
      </c>
      <c r="L15" s="5"/>
    </row>
    <row r="16" spans="2:12" s="1" customFormat="1" ht="26.25" customHeight="1" thickBot="1">
      <c r="B16" s="33"/>
      <c r="E16" s="8"/>
      <c r="H16" s="43"/>
      <c r="I16" s="47"/>
      <c r="J16" s="8"/>
      <c r="L16" s="5"/>
    </row>
    <row r="17" spans="2:24" s="1" customFormat="1" ht="28.5" customHeight="1" thickBot="1">
      <c r="B17" s="34" t="s">
        <v>211</v>
      </c>
      <c r="C17" s="29" t="s">
        <v>212</v>
      </c>
      <c r="D17" s="29"/>
      <c r="E17" s="29" t="s">
        <v>213</v>
      </c>
      <c r="F17" s="29" t="s">
        <v>214</v>
      </c>
      <c r="G17" s="29"/>
      <c r="H17" s="44" t="s">
        <v>215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 t="s">
        <v>216</v>
      </c>
      <c r="X17" s="30" t="s">
        <v>217</v>
      </c>
    </row>
    <row r="18" spans="2:65" s="1" customFormat="1" ht="16.5" customHeight="1">
      <c r="B18" s="35">
        <v>1</v>
      </c>
      <c r="C18" s="19" t="s">
        <v>24</v>
      </c>
      <c r="D18" s="19" t="s">
        <v>21</v>
      </c>
      <c r="E18" s="20" t="s">
        <v>25</v>
      </c>
      <c r="F18" s="21" t="s">
        <v>26</v>
      </c>
      <c r="G18" s="22" t="s">
        <v>23</v>
      </c>
      <c r="H18" s="45">
        <v>3</v>
      </c>
      <c r="I18" s="23">
        <v>11030</v>
      </c>
      <c r="J18" s="23">
        <f aca="true" t="shared" si="0" ref="J18:J65">ROUND(I18*H18,2)</f>
        <v>33090</v>
      </c>
      <c r="K18" s="21" t="s">
        <v>19</v>
      </c>
      <c r="L18" s="24"/>
      <c r="M18" s="25" t="s">
        <v>0</v>
      </c>
      <c r="N18" s="26" t="s">
        <v>9</v>
      </c>
      <c r="O18" s="27">
        <v>0</v>
      </c>
      <c r="P18" s="27">
        <f aca="true" t="shared" si="1" ref="P18:P65">O18*H18</f>
        <v>0</v>
      </c>
      <c r="Q18" s="27">
        <v>0.02416</v>
      </c>
      <c r="R18" s="27">
        <f aca="true" t="shared" si="2" ref="R18:R65">Q18*H18</f>
        <v>0.07248</v>
      </c>
      <c r="S18" s="27">
        <v>0</v>
      </c>
      <c r="T18" s="27">
        <f aca="true" t="shared" si="3" ref="T18:T65">S18*H18</f>
        <v>0</v>
      </c>
      <c r="U18" s="28"/>
      <c r="V18" s="28"/>
      <c r="W18" s="28"/>
      <c r="X18" s="36"/>
      <c r="AR18" s="6" t="s">
        <v>18</v>
      </c>
      <c r="AT18" s="6" t="s">
        <v>21</v>
      </c>
      <c r="AU18" s="6" t="s">
        <v>11</v>
      </c>
      <c r="AY18" s="2" t="s">
        <v>14</v>
      </c>
      <c r="BE18" s="7">
        <f aca="true" t="shared" si="4" ref="BE18:BE65">IF(N18="základní",J18,0)</f>
        <v>33090</v>
      </c>
      <c r="BF18" s="7">
        <f aca="true" t="shared" si="5" ref="BF18:BF65">IF(N18="snížená",J18,0)</f>
        <v>0</v>
      </c>
      <c r="BG18" s="7">
        <f aca="true" t="shared" si="6" ref="BG18:BG65">IF(N18="zákl. přenesená",J18,0)</f>
        <v>0</v>
      </c>
      <c r="BH18" s="7">
        <f aca="true" t="shared" si="7" ref="BH18:BH65">IF(N18="sníž. přenesená",J18,0)</f>
        <v>0</v>
      </c>
      <c r="BI18" s="7">
        <f aca="true" t="shared" si="8" ref="BI18:BI65">IF(N18="nulová",J18,0)</f>
        <v>0</v>
      </c>
      <c r="BJ18" s="2" t="s">
        <v>10</v>
      </c>
      <c r="BK18" s="7">
        <f aca="true" t="shared" si="9" ref="BK18:BK65">ROUND(I18*H18,2)</f>
        <v>33090</v>
      </c>
      <c r="BL18" s="2" t="s">
        <v>16</v>
      </c>
      <c r="BM18" s="6" t="s">
        <v>27</v>
      </c>
    </row>
    <row r="19" spans="2:65" s="1" customFormat="1" ht="16.5" customHeight="1">
      <c r="B19" s="37">
        <v>2</v>
      </c>
      <c r="C19" s="9" t="s">
        <v>28</v>
      </c>
      <c r="D19" s="9" t="s">
        <v>21</v>
      </c>
      <c r="E19" s="10" t="s">
        <v>29</v>
      </c>
      <c r="F19" s="11" t="s">
        <v>30</v>
      </c>
      <c r="G19" s="12" t="s">
        <v>23</v>
      </c>
      <c r="H19" s="46">
        <v>1</v>
      </c>
      <c r="I19" s="13">
        <v>204</v>
      </c>
      <c r="J19" s="13">
        <f t="shared" si="0"/>
        <v>204</v>
      </c>
      <c r="K19" s="11" t="s">
        <v>19</v>
      </c>
      <c r="L19" s="14"/>
      <c r="M19" s="15" t="s">
        <v>0</v>
      </c>
      <c r="N19" s="16" t="s">
        <v>9</v>
      </c>
      <c r="O19" s="17">
        <v>0</v>
      </c>
      <c r="P19" s="17">
        <f t="shared" si="1"/>
        <v>0</v>
      </c>
      <c r="Q19" s="17">
        <v>0.0006</v>
      </c>
      <c r="R19" s="17">
        <f t="shared" si="2"/>
        <v>0.0006</v>
      </c>
      <c r="S19" s="17">
        <v>0</v>
      </c>
      <c r="T19" s="17">
        <f t="shared" si="3"/>
        <v>0</v>
      </c>
      <c r="U19" s="18"/>
      <c r="V19" s="18"/>
      <c r="W19" s="18"/>
      <c r="X19" s="38"/>
      <c r="AR19" s="6" t="s">
        <v>18</v>
      </c>
      <c r="AT19" s="6" t="s">
        <v>21</v>
      </c>
      <c r="AU19" s="6" t="s">
        <v>11</v>
      </c>
      <c r="AY19" s="2" t="s">
        <v>14</v>
      </c>
      <c r="BE19" s="7">
        <f t="shared" si="4"/>
        <v>204</v>
      </c>
      <c r="BF19" s="7">
        <f t="shared" si="5"/>
        <v>0</v>
      </c>
      <c r="BG19" s="7">
        <f t="shared" si="6"/>
        <v>0</v>
      </c>
      <c r="BH19" s="7">
        <f t="shared" si="7"/>
        <v>0</v>
      </c>
      <c r="BI19" s="7">
        <f t="shared" si="8"/>
        <v>0</v>
      </c>
      <c r="BJ19" s="2" t="s">
        <v>10</v>
      </c>
      <c r="BK19" s="7">
        <f t="shared" si="9"/>
        <v>204</v>
      </c>
      <c r="BL19" s="2" t="s">
        <v>16</v>
      </c>
      <c r="BM19" s="6" t="s">
        <v>31</v>
      </c>
    </row>
    <row r="20" spans="2:65" s="1" customFormat="1" ht="16.5" customHeight="1">
      <c r="B20" s="37">
        <v>3</v>
      </c>
      <c r="C20" s="9" t="s">
        <v>32</v>
      </c>
      <c r="D20" s="9" t="s">
        <v>21</v>
      </c>
      <c r="E20" s="10" t="s">
        <v>33</v>
      </c>
      <c r="F20" s="11" t="s">
        <v>34</v>
      </c>
      <c r="G20" s="12" t="s">
        <v>23</v>
      </c>
      <c r="H20" s="46">
        <v>17</v>
      </c>
      <c r="I20" s="13">
        <v>197</v>
      </c>
      <c r="J20" s="13">
        <f t="shared" si="0"/>
        <v>3349</v>
      </c>
      <c r="K20" s="11" t="s">
        <v>19</v>
      </c>
      <c r="L20" s="14"/>
      <c r="M20" s="15" t="s">
        <v>0</v>
      </c>
      <c r="N20" s="16" t="s">
        <v>9</v>
      </c>
      <c r="O20" s="17">
        <v>0</v>
      </c>
      <c r="P20" s="17">
        <f t="shared" si="1"/>
        <v>0</v>
      </c>
      <c r="Q20" s="17">
        <v>0</v>
      </c>
      <c r="R20" s="17">
        <f t="shared" si="2"/>
        <v>0</v>
      </c>
      <c r="S20" s="17">
        <v>0</v>
      </c>
      <c r="T20" s="17">
        <f t="shared" si="3"/>
        <v>0</v>
      </c>
      <c r="U20" s="18"/>
      <c r="V20" s="18"/>
      <c r="W20" s="18"/>
      <c r="X20" s="38"/>
      <c r="AR20" s="6" t="s">
        <v>18</v>
      </c>
      <c r="AT20" s="6" t="s">
        <v>21</v>
      </c>
      <c r="AU20" s="6" t="s">
        <v>11</v>
      </c>
      <c r="AY20" s="2" t="s">
        <v>14</v>
      </c>
      <c r="BE20" s="7">
        <f t="shared" si="4"/>
        <v>3349</v>
      </c>
      <c r="BF20" s="7">
        <f t="shared" si="5"/>
        <v>0</v>
      </c>
      <c r="BG20" s="7">
        <f t="shared" si="6"/>
        <v>0</v>
      </c>
      <c r="BH20" s="7">
        <f t="shared" si="7"/>
        <v>0</v>
      </c>
      <c r="BI20" s="7">
        <f t="shared" si="8"/>
        <v>0</v>
      </c>
      <c r="BJ20" s="2" t="s">
        <v>10</v>
      </c>
      <c r="BK20" s="7">
        <f t="shared" si="9"/>
        <v>3349</v>
      </c>
      <c r="BL20" s="2" t="s">
        <v>16</v>
      </c>
      <c r="BM20" s="6" t="s">
        <v>35</v>
      </c>
    </row>
    <row r="21" spans="2:65" s="1" customFormat="1" ht="16.5" customHeight="1">
      <c r="B21" s="48">
        <v>4</v>
      </c>
      <c r="C21" s="49" t="s">
        <v>36</v>
      </c>
      <c r="D21" s="49" t="s">
        <v>21</v>
      </c>
      <c r="E21" s="50" t="s">
        <v>37</v>
      </c>
      <c r="F21" s="51" t="s">
        <v>38</v>
      </c>
      <c r="G21" s="52" t="s">
        <v>23</v>
      </c>
      <c r="H21" s="53">
        <v>17</v>
      </c>
      <c r="I21" s="54">
        <v>1902</v>
      </c>
      <c r="J21" s="54">
        <f t="shared" si="0"/>
        <v>32334</v>
      </c>
      <c r="K21" s="51" t="s">
        <v>19</v>
      </c>
      <c r="L21" s="55"/>
      <c r="M21" s="56" t="s">
        <v>0</v>
      </c>
      <c r="N21" s="57" t="s">
        <v>9</v>
      </c>
      <c r="O21" s="58">
        <v>0</v>
      </c>
      <c r="P21" s="58">
        <f t="shared" si="1"/>
        <v>0</v>
      </c>
      <c r="Q21" s="58">
        <v>0</v>
      </c>
      <c r="R21" s="58">
        <f t="shared" si="2"/>
        <v>0</v>
      </c>
      <c r="S21" s="58">
        <v>0</v>
      </c>
      <c r="T21" s="58">
        <f t="shared" si="3"/>
        <v>0</v>
      </c>
      <c r="U21" s="59"/>
      <c r="V21" s="59"/>
      <c r="W21" s="59"/>
      <c r="X21" s="60"/>
      <c r="AR21" s="6" t="s">
        <v>18</v>
      </c>
      <c r="AT21" s="6" t="s">
        <v>21</v>
      </c>
      <c r="AU21" s="6" t="s">
        <v>11</v>
      </c>
      <c r="AY21" s="2" t="s">
        <v>14</v>
      </c>
      <c r="BE21" s="7">
        <f t="shared" si="4"/>
        <v>32334</v>
      </c>
      <c r="BF21" s="7">
        <f t="shared" si="5"/>
        <v>0</v>
      </c>
      <c r="BG21" s="7">
        <f t="shared" si="6"/>
        <v>0</v>
      </c>
      <c r="BH21" s="7">
        <f t="shared" si="7"/>
        <v>0</v>
      </c>
      <c r="BI21" s="7">
        <f t="shared" si="8"/>
        <v>0</v>
      </c>
      <c r="BJ21" s="2" t="s">
        <v>10</v>
      </c>
      <c r="BK21" s="7">
        <f t="shared" si="9"/>
        <v>32334</v>
      </c>
      <c r="BL21" s="2" t="s">
        <v>16</v>
      </c>
      <c r="BM21" s="6" t="s">
        <v>39</v>
      </c>
    </row>
    <row r="22" spans="2:65" s="1" customFormat="1" ht="16.5" customHeight="1">
      <c r="B22" s="48">
        <v>5</v>
      </c>
      <c r="C22" s="49" t="s">
        <v>40</v>
      </c>
      <c r="D22" s="49" t="s">
        <v>21</v>
      </c>
      <c r="E22" s="50" t="s">
        <v>41</v>
      </c>
      <c r="F22" s="51" t="s">
        <v>42</v>
      </c>
      <c r="G22" s="52" t="s">
        <v>22</v>
      </c>
      <c r="H22" s="53">
        <v>9</v>
      </c>
      <c r="I22" s="54">
        <v>646</v>
      </c>
      <c r="J22" s="54">
        <f t="shared" si="0"/>
        <v>5814</v>
      </c>
      <c r="K22" s="51" t="s">
        <v>15</v>
      </c>
      <c r="L22" s="55"/>
      <c r="M22" s="56" t="s">
        <v>0</v>
      </c>
      <c r="N22" s="57" t="s">
        <v>9</v>
      </c>
      <c r="O22" s="58">
        <v>0</v>
      </c>
      <c r="P22" s="58">
        <f t="shared" si="1"/>
        <v>0</v>
      </c>
      <c r="Q22" s="58">
        <v>0.001</v>
      </c>
      <c r="R22" s="58">
        <f t="shared" si="2"/>
        <v>0.009000000000000001</v>
      </c>
      <c r="S22" s="58">
        <v>0</v>
      </c>
      <c r="T22" s="58">
        <f t="shared" si="3"/>
        <v>0</v>
      </c>
      <c r="U22" s="59"/>
      <c r="V22" s="59"/>
      <c r="W22" s="59"/>
      <c r="X22" s="60"/>
      <c r="AR22" s="6" t="s">
        <v>18</v>
      </c>
      <c r="AT22" s="6" t="s">
        <v>21</v>
      </c>
      <c r="AU22" s="6" t="s">
        <v>11</v>
      </c>
      <c r="AY22" s="2" t="s">
        <v>14</v>
      </c>
      <c r="BE22" s="7">
        <f t="shared" si="4"/>
        <v>5814</v>
      </c>
      <c r="BF22" s="7">
        <f t="shared" si="5"/>
        <v>0</v>
      </c>
      <c r="BG22" s="7">
        <f t="shared" si="6"/>
        <v>0</v>
      </c>
      <c r="BH22" s="7">
        <f t="shared" si="7"/>
        <v>0</v>
      </c>
      <c r="BI22" s="7">
        <f t="shared" si="8"/>
        <v>0</v>
      </c>
      <c r="BJ22" s="2" t="s">
        <v>10</v>
      </c>
      <c r="BK22" s="7">
        <f t="shared" si="9"/>
        <v>5814</v>
      </c>
      <c r="BL22" s="2" t="s">
        <v>16</v>
      </c>
      <c r="BM22" s="6" t="s">
        <v>43</v>
      </c>
    </row>
    <row r="23" spans="2:65" s="1" customFormat="1" ht="16.5" customHeight="1">
      <c r="B23" s="48">
        <v>6</v>
      </c>
      <c r="C23" s="49" t="s">
        <v>44</v>
      </c>
      <c r="D23" s="49" t="s">
        <v>21</v>
      </c>
      <c r="E23" s="50" t="s">
        <v>45</v>
      </c>
      <c r="F23" s="51" t="s">
        <v>46</v>
      </c>
      <c r="G23" s="52" t="s">
        <v>22</v>
      </c>
      <c r="H23" s="53">
        <v>1</v>
      </c>
      <c r="I23" s="54">
        <v>645</v>
      </c>
      <c r="J23" s="54">
        <f t="shared" si="0"/>
        <v>645</v>
      </c>
      <c r="K23" s="51" t="s">
        <v>15</v>
      </c>
      <c r="L23" s="55"/>
      <c r="M23" s="56" t="s">
        <v>0</v>
      </c>
      <c r="N23" s="57" t="s">
        <v>9</v>
      </c>
      <c r="O23" s="58">
        <v>0</v>
      </c>
      <c r="P23" s="58">
        <f t="shared" si="1"/>
        <v>0</v>
      </c>
      <c r="Q23" s="58">
        <v>0.001</v>
      </c>
      <c r="R23" s="58">
        <f t="shared" si="2"/>
        <v>0.001</v>
      </c>
      <c r="S23" s="58">
        <v>0</v>
      </c>
      <c r="T23" s="58">
        <f t="shared" si="3"/>
        <v>0</v>
      </c>
      <c r="U23" s="59"/>
      <c r="V23" s="59"/>
      <c r="W23" s="59"/>
      <c r="X23" s="60"/>
      <c r="AR23" s="6" t="s">
        <v>18</v>
      </c>
      <c r="AT23" s="6" t="s">
        <v>21</v>
      </c>
      <c r="AU23" s="6" t="s">
        <v>11</v>
      </c>
      <c r="AY23" s="2" t="s">
        <v>14</v>
      </c>
      <c r="BE23" s="7">
        <f t="shared" si="4"/>
        <v>645</v>
      </c>
      <c r="BF23" s="7">
        <f t="shared" si="5"/>
        <v>0</v>
      </c>
      <c r="BG23" s="7">
        <f t="shared" si="6"/>
        <v>0</v>
      </c>
      <c r="BH23" s="7">
        <f t="shared" si="7"/>
        <v>0</v>
      </c>
      <c r="BI23" s="7">
        <f t="shared" si="8"/>
        <v>0</v>
      </c>
      <c r="BJ23" s="2" t="s">
        <v>10</v>
      </c>
      <c r="BK23" s="7">
        <f t="shared" si="9"/>
        <v>645</v>
      </c>
      <c r="BL23" s="2" t="s">
        <v>16</v>
      </c>
      <c r="BM23" s="6" t="s">
        <v>47</v>
      </c>
    </row>
    <row r="24" spans="2:65" s="1" customFormat="1" ht="16.5" customHeight="1">
      <c r="B24" s="37">
        <v>7</v>
      </c>
      <c r="C24" s="9" t="s">
        <v>48</v>
      </c>
      <c r="D24" s="9" t="s">
        <v>21</v>
      </c>
      <c r="E24" s="10" t="s">
        <v>49</v>
      </c>
      <c r="F24" s="11" t="s">
        <v>50</v>
      </c>
      <c r="G24" s="12" t="s">
        <v>23</v>
      </c>
      <c r="H24" s="46">
        <v>122</v>
      </c>
      <c r="I24" s="13">
        <v>24632.2</v>
      </c>
      <c r="J24" s="13">
        <f t="shared" si="0"/>
        <v>3005128.4</v>
      </c>
      <c r="K24" s="11" t="s">
        <v>19</v>
      </c>
      <c r="L24" s="14"/>
      <c r="M24" s="15" t="s">
        <v>0</v>
      </c>
      <c r="N24" s="16" t="s">
        <v>9</v>
      </c>
      <c r="O24" s="17">
        <v>0</v>
      </c>
      <c r="P24" s="17">
        <f t="shared" si="1"/>
        <v>0</v>
      </c>
      <c r="Q24" s="17">
        <v>0.0605</v>
      </c>
      <c r="R24" s="17">
        <f t="shared" si="2"/>
        <v>7.381</v>
      </c>
      <c r="S24" s="17">
        <v>0</v>
      </c>
      <c r="T24" s="17">
        <f t="shared" si="3"/>
        <v>0</v>
      </c>
      <c r="U24" s="18"/>
      <c r="V24" s="18"/>
      <c r="W24" s="18"/>
      <c r="X24" s="38"/>
      <c r="AR24" s="6" t="s">
        <v>18</v>
      </c>
      <c r="AT24" s="6" t="s">
        <v>21</v>
      </c>
      <c r="AU24" s="6" t="s">
        <v>11</v>
      </c>
      <c r="AY24" s="2" t="s">
        <v>14</v>
      </c>
      <c r="BE24" s="7">
        <f t="shared" si="4"/>
        <v>3005128.4</v>
      </c>
      <c r="BF24" s="7">
        <f t="shared" si="5"/>
        <v>0</v>
      </c>
      <c r="BG24" s="7">
        <f t="shared" si="6"/>
        <v>0</v>
      </c>
      <c r="BH24" s="7">
        <f t="shared" si="7"/>
        <v>0</v>
      </c>
      <c r="BI24" s="7">
        <f t="shared" si="8"/>
        <v>0</v>
      </c>
      <c r="BJ24" s="2" t="s">
        <v>10</v>
      </c>
      <c r="BK24" s="7">
        <f t="shared" si="9"/>
        <v>3005128.4</v>
      </c>
      <c r="BL24" s="2" t="s">
        <v>16</v>
      </c>
      <c r="BM24" s="6" t="s">
        <v>51</v>
      </c>
    </row>
    <row r="25" spans="2:65" s="1" customFormat="1" ht="16.5" customHeight="1">
      <c r="B25" s="37">
        <v>8</v>
      </c>
      <c r="C25" s="9" t="s">
        <v>52</v>
      </c>
      <c r="D25" s="9" t="s">
        <v>21</v>
      </c>
      <c r="E25" s="10" t="s">
        <v>20</v>
      </c>
      <c r="F25" s="11" t="s">
        <v>53</v>
      </c>
      <c r="G25" s="12" t="s">
        <v>23</v>
      </c>
      <c r="H25" s="46">
        <v>122</v>
      </c>
      <c r="I25" s="13">
        <v>417</v>
      </c>
      <c r="J25" s="13">
        <f t="shared" si="0"/>
        <v>50874</v>
      </c>
      <c r="K25" s="11" t="s">
        <v>19</v>
      </c>
      <c r="L25" s="14"/>
      <c r="M25" s="15" t="s">
        <v>0</v>
      </c>
      <c r="N25" s="16" t="s">
        <v>9</v>
      </c>
      <c r="O25" s="17">
        <v>0</v>
      </c>
      <c r="P25" s="17">
        <f t="shared" si="1"/>
        <v>0</v>
      </c>
      <c r="Q25" s="17">
        <v>0.0004</v>
      </c>
      <c r="R25" s="17">
        <f t="shared" si="2"/>
        <v>0.0488</v>
      </c>
      <c r="S25" s="17">
        <v>0</v>
      </c>
      <c r="T25" s="17">
        <f t="shared" si="3"/>
        <v>0</v>
      </c>
      <c r="U25" s="18"/>
      <c r="V25" s="18"/>
      <c r="W25" s="18"/>
      <c r="X25" s="38"/>
      <c r="AR25" s="6" t="s">
        <v>18</v>
      </c>
      <c r="AT25" s="6" t="s">
        <v>21</v>
      </c>
      <c r="AU25" s="6" t="s">
        <v>11</v>
      </c>
      <c r="AY25" s="2" t="s">
        <v>14</v>
      </c>
      <c r="BE25" s="7">
        <f t="shared" si="4"/>
        <v>50874</v>
      </c>
      <c r="BF25" s="7">
        <f t="shared" si="5"/>
        <v>0</v>
      </c>
      <c r="BG25" s="7">
        <f t="shared" si="6"/>
        <v>0</v>
      </c>
      <c r="BH25" s="7">
        <f t="shared" si="7"/>
        <v>0</v>
      </c>
      <c r="BI25" s="7">
        <f t="shared" si="8"/>
        <v>0</v>
      </c>
      <c r="BJ25" s="2" t="s">
        <v>10</v>
      </c>
      <c r="BK25" s="7">
        <f t="shared" si="9"/>
        <v>50874</v>
      </c>
      <c r="BL25" s="2" t="s">
        <v>16</v>
      </c>
      <c r="BM25" s="6" t="s">
        <v>54</v>
      </c>
    </row>
    <row r="26" spans="2:65" s="1" customFormat="1" ht="16.5" customHeight="1">
      <c r="B26" s="37">
        <v>9</v>
      </c>
      <c r="C26" s="9" t="s">
        <v>55</v>
      </c>
      <c r="D26" s="9" t="s">
        <v>21</v>
      </c>
      <c r="E26" s="10" t="s">
        <v>56</v>
      </c>
      <c r="F26" s="11" t="s">
        <v>57</v>
      </c>
      <c r="G26" s="12" t="s">
        <v>23</v>
      </c>
      <c r="H26" s="46">
        <v>122</v>
      </c>
      <c r="I26" s="13">
        <v>3586.4</v>
      </c>
      <c r="J26" s="13">
        <f t="shared" si="0"/>
        <v>437540.8</v>
      </c>
      <c r="K26" s="11" t="s">
        <v>19</v>
      </c>
      <c r="L26" s="14"/>
      <c r="M26" s="15" t="s">
        <v>0</v>
      </c>
      <c r="N26" s="16" t="s">
        <v>9</v>
      </c>
      <c r="O26" s="17">
        <v>0</v>
      </c>
      <c r="P26" s="17">
        <f t="shared" si="1"/>
        <v>0</v>
      </c>
      <c r="Q26" s="17">
        <v>0.0006</v>
      </c>
      <c r="R26" s="17">
        <f t="shared" si="2"/>
        <v>0.07319999999999999</v>
      </c>
      <c r="S26" s="17">
        <v>0</v>
      </c>
      <c r="T26" s="17">
        <f t="shared" si="3"/>
        <v>0</v>
      </c>
      <c r="U26" s="18"/>
      <c r="V26" s="18"/>
      <c r="W26" s="18"/>
      <c r="X26" s="38"/>
      <c r="AR26" s="6" t="s">
        <v>18</v>
      </c>
      <c r="AT26" s="6" t="s">
        <v>21</v>
      </c>
      <c r="AU26" s="6" t="s">
        <v>11</v>
      </c>
      <c r="AY26" s="2" t="s">
        <v>14</v>
      </c>
      <c r="BE26" s="7">
        <f t="shared" si="4"/>
        <v>437540.8</v>
      </c>
      <c r="BF26" s="7">
        <f t="shared" si="5"/>
        <v>0</v>
      </c>
      <c r="BG26" s="7">
        <f t="shared" si="6"/>
        <v>0</v>
      </c>
      <c r="BH26" s="7">
        <f t="shared" si="7"/>
        <v>0</v>
      </c>
      <c r="BI26" s="7">
        <f t="shared" si="8"/>
        <v>0</v>
      </c>
      <c r="BJ26" s="2" t="s">
        <v>10</v>
      </c>
      <c r="BK26" s="7">
        <f t="shared" si="9"/>
        <v>437540.8</v>
      </c>
      <c r="BL26" s="2" t="s">
        <v>16</v>
      </c>
      <c r="BM26" s="6" t="s">
        <v>58</v>
      </c>
    </row>
    <row r="27" spans="2:65" s="1" customFormat="1" ht="16.5" customHeight="1">
      <c r="B27" s="37">
        <v>10</v>
      </c>
      <c r="C27" s="9" t="s">
        <v>59</v>
      </c>
      <c r="D27" s="9" t="s">
        <v>21</v>
      </c>
      <c r="E27" s="10" t="s">
        <v>60</v>
      </c>
      <c r="F27" s="11" t="s">
        <v>61</v>
      </c>
      <c r="G27" s="12" t="s">
        <v>23</v>
      </c>
      <c r="H27" s="46">
        <v>6</v>
      </c>
      <c r="I27" s="13">
        <v>444</v>
      </c>
      <c r="J27" s="13">
        <f t="shared" si="0"/>
        <v>2664</v>
      </c>
      <c r="K27" s="11" t="s">
        <v>19</v>
      </c>
      <c r="L27" s="14"/>
      <c r="M27" s="15" t="s">
        <v>0</v>
      </c>
      <c r="N27" s="16" t="s">
        <v>9</v>
      </c>
      <c r="O27" s="17">
        <v>0</v>
      </c>
      <c r="P27" s="17">
        <f t="shared" si="1"/>
        <v>0</v>
      </c>
      <c r="Q27" s="17">
        <v>0</v>
      </c>
      <c r="R27" s="17">
        <f t="shared" si="2"/>
        <v>0</v>
      </c>
      <c r="S27" s="17">
        <v>0</v>
      </c>
      <c r="T27" s="17">
        <f t="shared" si="3"/>
        <v>0</v>
      </c>
      <c r="U27" s="18"/>
      <c r="V27" s="18"/>
      <c r="W27" s="18"/>
      <c r="X27" s="38"/>
      <c r="AR27" s="6" t="s">
        <v>18</v>
      </c>
      <c r="AT27" s="6" t="s">
        <v>21</v>
      </c>
      <c r="AU27" s="6" t="s">
        <v>11</v>
      </c>
      <c r="AY27" s="2" t="s">
        <v>14</v>
      </c>
      <c r="BE27" s="7">
        <f t="shared" si="4"/>
        <v>2664</v>
      </c>
      <c r="BF27" s="7">
        <f t="shared" si="5"/>
        <v>0</v>
      </c>
      <c r="BG27" s="7">
        <f t="shared" si="6"/>
        <v>0</v>
      </c>
      <c r="BH27" s="7">
        <f t="shared" si="7"/>
        <v>0</v>
      </c>
      <c r="BI27" s="7">
        <f t="shared" si="8"/>
        <v>0</v>
      </c>
      <c r="BJ27" s="2" t="s">
        <v>10</v>
      </c>
      <c r="BK27" s="7">
        <f t="shared" si="9"/>
        <v>2664</v>
      </c>
      <c r="BL27" s="2" t="s">
        <v>16</v>
      </c>
      <c r="BM27" s="6" t="s">
        <v>62</v>
      </c>
    </row>
    <row r="28" spans="2:65" s="1" customFormat="1" ht="16.5" customHeight="1">
      <c r="B28" s="37">
        <v>11</v>
      </c>
      <c r="C28" s="9" t="s">
        <v>63</v>
      </c>
      <c r="D28" s="9" t="s">
        <v>21</v>
      </c>
      <c r="E28" s="10" t="s">
        <v>64</v>
      </c>
      <c r="F28" s="11" t="s">
        <v>65</v>
      </c>
      <c r="G28" s="12" t="s">
        <v>23</v>
      </c>
      <c r="H28" s="46">
        <v>6</v>
      </c>
      <c r="I28" s="13">
        <v>1902</v>
      </c>
      <c r="J28" s="13">
        <f t="shared" si="0"/>
        <v>11412</v>
      </c>
      <c r="K28" s="11" t="s">
        <v>19</v>
      </c>
      <c r="L28" s="14"/>
      <c r="M28" s="15" t="s">
        <v>0</v>
      </c>
      <c r="N28" s="16" t="s">
        <v>9</v>
      </c>
      <c r="O28" s="17">
        <v>0</v>
      </c>
      <c r="P28" s="17">
        <f t="shared" si="1"/>
        <v>0</v>
      </c>
      <c r="Q28" s="17">
        <v>0</v>
      </c>
      <c r="R28" s="17">
        <f t="shared" si="2"/>
        <v>0</v>
      </c>
      <c r="S28" s="17">
        <v>0</v>
      </c>
      <c r="T28" s="17">
        <f t="shared" si="3"/>
        <v>0</v>
      </c>
      <c r="U28" s="18"/>
      <c r="V28" s="18"/>
      <c r="W28" s="18"/>
      <c r="X28" s="38"/>
      <c r="AR28" s="6" t="s">
        <v>18</v>
      </c>
      <c r="AT28" s="6" t="s">
        <v>21</v>
      </c>
      <c r="AU28" s="6" t="s">
        <v>11</v>
      </c>
      <c r="AY28" s="2" t="s">
        <v>14</v>
      </c>
      <c r="BE28" s="7">
        <f t="shared" si="4"/>
        <v>11412</v>
      </c>
      <c r="BF28" s="7">
        <f t="shared" si="5"/>
        <v>0</v>
      </c>
      <c r="BG28" s="7">
        <f t="shared" si="6"/>
        <v>0</v>
      </c>
      <c r="BH28" s="7">
        <f t="shared" si="7"/>
        <v>0</v>
      </c>
      <c r="BI28" s="7">
        <f t="shared" si="8"/>
        <v>0</v>
      </c>
      <c r="BJ28" s="2" t="s">
        <v>10</v>
      </c>
      <c r="BK28" s="7">
        <f t="shared" si="9"/>
        <v>11412</v>
      </c>
      <c r="BL28" s="2" t="s">
        <v>16</v>
      </c>
      <c r="BM28" s="6" t="s">
        <v>66</v>
      </c>
    </row>
    <row r="29" spans="2:65" s="1" customFormat="1" ht="16.5" customHeight="1">
      <c r="B29" s="37">
        <v>12</v>
      </c>
      <c r="C29" s="9" t="s">
        <v>67</v>
      </c>
      <c r="D29" s="9" t="s">
        <v>21</v>
      </c>
      <c r="E29" s="10" t="s">
        <v>68</v>
      </c>
      <c r="F29" s="11" t="s">
        <v>69</v>
      </c>
      <c r="G29" s="12" t="s">
        <v>23</v>
      </c>
      <c r="H29" s="46">
        <v>28</v>
      </c>
      <c r="I29" s="13">
        <v>33450</v>
      </c>
      <c r="J29" s="13">
        <f t="shared" si="0"/>
        <v>936600</v>
      </c>
      <c r="K29" s="11" t="s">
        <v>19</v>
      </c>
      <c r="L29" s="14"/>
      <c r="M29" s="15" t="s">
        <v>0</v>
      </c>
      <c r="N29" s="16" t="s">
        <v>9</v>
      </c>
      <c r="O29" s="17">
        <v>0</v>
      </c>
      <c r="P29" s="17">
        <f t="shared" si="1"/>
        <v>0</v>
      </c>
      <c r="Q29" s="17">
        <v>0</v>
      </c>
      <c r="R29" s="17">
        <f t="shared" si="2"/>
        <v>0</v>
      </c>
      <c r="S29" s="17">
        <v>0</v>
      </c>
      <c r="T29" s="17">
        <f t="shared" si="3"/>
        <v>0</v>
      </c>
      <c r="U29" s="18"/>
      <c r="V29" s="18"/>
      <c r="W29" s="18"/>
      <c r="X29" s="38"/>
      <c r="AR29" s="6" t="s">
        <v>18</v>
      </c>
      <c r="AT29" s="6" t="s">
        <v>21</v>
      </c>
      <c r="AU29" s="6" t="s">
        <v>11</v>
      </c>
      <c r="AY29" s="2" t="s">
        <v>14</v>
      </c>
      <c r="BE29" s="7">
        <f t="shared" si="4"/>
        <v>936600</v>
      </c>
      <c r="BF29" s="7">
        <f t="shared" si="5"/>
        <v>0</v>
      </c>
      <c r="BG29" s="7">
        <f t="shared" si="6"/>
        <v>0</v>
      </c>
      <c r="BH29" s="7">
        <f t="shared" si="7"/>
        <v>0</v>
      </c>
      <c r="BI29" s="7">
        <f t="shared" si="8"/>
        <v>0</v>
      </c>
      <c r="BJ29" s="2" t="s">
        <v>10</v>
      </c>
      <c r="BK29" s="7">
        <f t="shared" si="9"/>
        <v>936600</v>
      </c>
      <c r="BL29" s="2" t="s">
        <v>16</v>
      </c>
      <c r="BM29" s="6" t="s">
        <v>70</v>
      </c>
    </row>
    <row r="30" spans="2:65" s="1" customFormat="1" ht="16.5" customHeight="1">
      <c r="B30" s="37">
        <v>13</v>
      </c>
      <c r="C30" s="9" t="s">
        <v>71</v>
      </c>
      <c r="D30" s="9" t="s">
        <v>21</v>
      </c>
      <c r="E30" s="10" t="s">
        <v>20</v>
      </c>
      <c r="F30" s="11" t="s">
        <v>53</v>
      </c>
      <c r="G30" s="12" t="s">
        <v>23</v>
      </c>
      <c r="H30" s="46">
        <v>28</v>
      </c>
      <c r="I30" s="13">
        <v>417</v>
      </c>
      <c r="J30" s="13">
        <f t="shared" si="0"/>
        <v>11676</v>
      </c>
      <c r="K30" s="11" t="s">
        <v>19</v>
      </c>
      <c r="L30" s="14"/>
      <c r="M30" s="15" t="s">
        <v>0</v>
      </c>
      <c r="N30" s="16" t="s">
        <v>9</v>
      </c>
      <c r="O30" s="17">
        <v>0</v>
      </c>
      <c r="P30" s="17">
        <f t="shared" si="1"/>
        <v>0</v>
      </c>
      <c r="Q30" s="17">
        <v>0.0004</v>
      </c>
      <c r="R30" s="17">
        <f t="shared" si="2"/>
        <v>0.0112</v>
      </c>
      <c r="S30" s="17">
        <v>0</v>
      </c>
      <c r="T30" s="17">
        <f t="shared" si="3"/>
        <v>0</v>
      </c>
      <c r="U30" s="18"/>
      <c r="V30" s="18"/>
      <c r="W30" s="18"/>
      <c r="X30" s="38"/>
      <c r="AR30" s="6" t="s">
        <v>18</v>
      </c>
      <c r="AT30" s="6" t="s">
        <v>21</v>
      </c>
      <c r="AU30" s="6" t="s">
        <v>11</v>
      </c>
      <c r="AY30" s="2" t="s">
        <v>14</v>
      </c>
      <c r="BE30" s="7">
        <f t="shared" si="4"/>
        <v>11676</v>
      </c>
      <c r="BF30" s="7">
        <f t="shared" si="5"/>
        <v>0</v>
      </c>
      <c r="BG30" s="7">
        <f t="shared" si="6"/>
        <v>0</v>
      </c>
      <c r="BH30" s="7">
        <f t="shared" si="7"/>
        <v>0</v>
      </c>
      <c r="BI30" s="7">
        <f t="shared" si="8"/>
        <v>0</v>
      </c>
      <c r="BJ30" s="2" t="s">
        <v>10</v>
      </c>
      <c r="BK30" s="7">
        <f t="shared" si="9"/>
        <v>11676</v>
      </c>
      <c r="BL30" s="2" t="s">
        <v>16</v>
      </c>
      <c r="BM30" s="6" t="s">
        <v>72</v>
      </c>
    </row>
    <row r="31" spans="2:65" s="1" customFormat="1" ht="16.5" customHeight="1">
      <c r="B31" s="37">
        <v>14</v>
      </c>
      <c r="C31" s="9" t="s">
        <v>73</v>
      </c>
      <c r="D31" s="9" t="s">
        <v>21</v>
      </c>
      <c r="E31" s="10" t="s">
        <v>74</v>
      </c>
      <c r="F31" s="11" t="s">
        <v>75</v>
      </c>
      <c r="G31" s="12" t="s">
        <v>23</v>
      </c>
      <c r="H31" s="46">
        <v>28</v>
      </c>
      <c r="I31" s="13">
        <v>682</v>
      </c>
      <c r="J31" s="13">
        <f t="shared" si="0"/>
        <v>19096</v>
      </c>
      <c r="K31" s="11" t="s">
        <v>19</v>
      </c>
      <c r="L31" s="14"/>
      <c r="M31" s="15" t="s">
        <v>0</v>
      </c>
      <c r="N31" s="16" t="s">
        <v>9</v>
      </c>
      <c r="O31" s="17">
        <v>0</v>
      </c>
      <c r="P31" s="17">
        <f t="shared" si="1"/>
        <v>0</v>
      </c>
      <c r="Q31" s="17">
        <v>0</v>
      </c>
      <c r="R31" s="17">
        <f t="shared" si="2"/>
        <v>0</v>
      </c>
      <c r="S31" s="17">
        <v>0</v>
      </c>
      <c r="T31" s="17">
        <f t="shared" si="3"/>
        <v>0</v>
      </c>
      <c r="U31" s="18"/>
      <c r="V31" s="18"/>
      <c r="W31" s="18"/>
      <c r="X31" s="38"/>
      <c r="AR31" s="6" t="s">
        <v>18</v>
      </c>
      <c r="AT31" s="6" t="s">
        <v>21</v>
      </c>
      <c r="AU31" s="6" t="s">
        <v>11</v>
      </c>
      <c r="AY31" s="2" t="s">
        <v>14</v>
      </c>
      <c r="BE31" s="7">
        <f t="shared" si="4"/>
        <v>19096</v>
      </c>
      <c r="BF31" s="7">
        <f t="shared" si="5"/>
        <v>0</v>
      </c>
      <c r="BG31" s="7">
        <f t="shared" si="6"/>
        <v>0</v>
      </c>
      <c r="BH31" s="7">
        <f t="shared" si="7"/>
        <v>0</v>
      </c>
      <c r="BI31" s="7">
        <f t="shared" si="8"/>
        <v>0</v>
      </c>
      <c r="BJ31" s="2" t="s">
        <v>10</v>
      </c>
      <c r="BK31" s="7">
        <f t="shared" si="9"/>
        <v>19096</v>
      </c>
      <c r="BL31" s="2" t="s">
        <v>16</v>
      </c>
      <c r="BM31" s="6" t="s">
        <v>76</v>
      </c>
    </row>
    <row r="32" spans="2:65" s="1" customFormat="1" ht="16.5" customHeight="1">
      <c r="B32" s="37">
        <v>15</v>
      </c>
      <c r="C32" s="9" t="s">
        <v>77</v>
      </c>
      <c r="D32" s="9" t="s">
        <v>21</v>
      </c>
      <c r="E32" s="10" t="s">
        <v>78</v>
      </c>
      <c r="F32" s="11" t="s">
        <v>79</v>
      </c>
      <c r="G32" s="12" t="s">
        <v>23</v>
      </c>
      <c r="H32" s="46">
        <v>1</v>
      </c>
      <c r="I32" s="13">
        <v>4092</v>
      </c>
      <c r="J32" s="13">
        <f t="shared" si="0"/>
        <v>4092</v>
      </c>
      <c r="K32" s="11" t="s">
        <v>19</v>
      </c>
      <c r="L32" s="14"/>
      <c r="M32" s="15" t="s">
        <v>0</v>
      </c>
      <c r="N32" s="16" t="s">
        <v>9</v>
      </c>
      <c r="O32" s="17">
        <v>0</v>
      </c>
      <c r="P32" s="17">
        <f t="shared" si="1"/>
        <v>0</v>
      </c>
      <c r="Q32" s="17">
        <v>0.0178</v>
      </c>
      <c r="R32" s="17">
        <f t="shared" si="2"/>
        <v>0.0178</v>
      </c>
      <c r="S32" s="17">
        <v>0</v>
      </c>
      <c r="T32" s="17">
        <f t="shared" si="3"/>
        <v>0</v>
      </c>
      <c r="U32" s="18"/>
      <c r="V32" s="18"/>
      <c r="W32" s="18"/>
      <c r="X32" s="38"/>
      <c r="AR32" s="6" t="s">
        <v>18</v>
      </c>
      <c r="AT32" s="6" t="s">
        <v>21</v>
      </c>
      <c r="AU32" s="6" t="s">
        <v>11</v>
      </c>
      <c r="AY32" s="2" t="s">
        <v>14</v>
      </c>
      <c r="BE32" s="7">
        <f t="shared" si="4"/>
        <v>4092</v>
      </c>
      <c r="BF32" s="7">
        <f t="shared" si="5"/>
        <v>0</v>
      </c>
      <c r="BG32" s="7">
        <f t="shared" si="6"/>
        <v>0</v>
      </c>
      <c r="BH32" s="7">
        <f t="shared" si="7"/>
        <v>0</v>
      </c>
      <c r="BI32" s="7">
        <f t="shared" si="8"/>
        <v>0</v>
      </c>
      <c r="BJ32" s="2" t="s">
        <v>10</v>
      </c>
      <c r="BK32" s="7">
        <f t="shared" si="9"/>
        <v>4092</v>
      </c>
      <c r="BL32" s="2" t="s">
        <v>16</v>
      </c>
      <c r="BM32" s="6" t="s">
        <v>80</v>
      </c>
    </row>
    <row r="33" spans="2:65" s="1" customFormat="1" ht="16.5" customHeight="1">
      <c r="B33" s="37">
        <v>16</v>
      </c>
      <c r="C33" s="9" t="s">
        <v>81</v>
      </c>
      <c r="D33" s="9" t="s">
        <v>21</v>
      </c>
      <c r="E33" s="10" t="s">
        <v>82</v>
      </c>
      <c r="F33" s="11" t="s">
        <v>83</v>
      </c>
      <c r="G33" s="12" t="s">
        <v>23</v>
      </c>
      <c r="H33" s="46">
        <v>4</v>
      </c>
      <c r="I33" s="13">
        <v>2076</v>
      </c>
      <c r="J33" s="13">
        <f t="shared" si="0"/>
        <v>8304</v>
      </c>
      <c r="K33" s="11" t="s">
        <v>19</v>
      </c>
      <c r="L33" s="14"/>
      <c r="M33" s="15" t="s">
        <v>0</v>
      </c>
      <c r="N33" s="16" t="s">
        <v>9</v>
      </c>
      <c r="O33" s="17">
        <v>0</v>
      </c>
      <c r="P33" s="17">
        <f t="shared" si="1"/>
        <v>0</v>
      </c>
      <c r="Q33" s="17">
        <v>0.012</v>
      </c>
      <c r="R33" s="17">
        <f t="shared" si="2"/>
        <v>0.048</v>
      </c>
      <c r="S33" s="17">
        <v>0</v>
      </c>
      <c r="T33" s="17">
        <f t="shared" si="3"/>
        <v>0</v>
      </c>
      <c r="U33" s="18"/>
      <c r="V33" s="18"/>
      <c r="W33" s="18"/>
      <c r="X33" s="38"/>
      <c r="AR33" s="6" t="s">
        <v>18</v>
      </c>
      <c r="AT33" s="6" t="s">
        <v>21</v>
      </c>
      <c r="AU33" s="6" t="s">
        <v>11</v>
      </c>
      <c r="AY33" s="2" t="s">
        <v>14</v>
      </c>
      <c r="BE33" s="7">
        <f t="shared" si="4"/>
        <v>8304</v>
      </c>
      <c r="BF33" s="7">
        <f t="shared" si="5"/>
        <v>0</v>
      </c>
      <c r="BG33" s="7">
        <f t="shared" si="6"/>
        <v>0</v>
      </c>
      <c r="BH33" s="7">
        <f t="shared" si="7"/>
        <v>0</v>
      </c>
      <c r="BI33" s="7">
        <f t="shared" si="8"/>
        <v>0</v>
      </c>
      <c r="BJ33" s="2" t="s">
        <v>10</v>
      </c>
      <c r="BK33" s="7">
        <f t="shared" si="9"/>
        <v>8304</v>
      </c>
      <c r="BL33" s="2" t="s">
        <v>16</v>
      </c>
      <c r="BM33" s="6" t="s">
        <v>84</v>
      </c>
    </row>
    <row r="34" spans="2:65" s="1" customFormat="1" ht="16.5" customHeight="1">
      <c r="B34" s="37">
        <v>17</v>
      </c>
      <c r="C34" s="9" t="s">
        <v>17</v>
      </c>
      <c r="D34" s="9" t="s">
        <v>21</v>
      </c>
      <c r="E34" s="10" t="s">
        <v>85</v>
      </c>
      <c r="F34" s="11" t="s">
        <v>86</v>
      </c>
      <c r="G34" s="12" t="s">
        <v>23</v>
      </c>
      <c r="H34" s="46">
        <v>1</v>
      </c>
      <c r="I34" s="13">
        <v>7590</v>
      </c>
      <c r="J34" s="13">
        <f t="shared" si="0"/>
        <v>7590</v>
      </c>
      <c r="K34" s="11" t="s">
        <v>19</v>
      </c>
      <c r="L34" s="14"/>
      <c r="M34" s="15" t="s">
        <v>0</v>
      </c>
      <c r="N34" s="16" t="s">
        <v>9</v>
      </c>
      <c r="O34" s="17">
        <v>0</v>
      </c>
      <c r="P34" s="17">
        <f t="shared" si="1"/>
        <v>0</v>
      </c>
      <c r="Q34" s="17">
        <v>0</v>
      </c>
      <c r="R34" s="17">
        <f t="shared" si="2"/>
        <v>0</v>
      </c>
      <c r="S34" s="17">
        <v>0</v>
      </c>
      <c r="T34" s="17">
        <f t="shared" si="3"/>
        <v>0</v>
      </c>
      <c r="U34" s="18"/>
      <c r="V34" s="18"/>
      <c r="W34" s="18"/>
      <c r="X34" s="38"/>
      <c r="AR34" s="6" t="s">
        <v>18</v>
      </c>
      <c r="AT34" s="6" t="s">
        <v>21</v>
      </c>
      <c r="AU34" s="6" t="s">
        <v>11</v>
      </c>
      <c r="AY34" s="2" t="s">
        <v>14</v>
      </c>
      <c r="BE34" s="7">
        <f t="shared" si="4"/>
        <v>7590</v>
      </c>
      <c r="BF34" s="7">
        <f t="shared" si="5"/>
        <v>0</v>
      </c>
      <c r="BG34" s="7">
        <f t="shared" si="6"/>
        <v>0</v>
      </c>
      <c r="BH34" s="7">
        <f t="shared" si="7"/>
        <v>0</v>
      </c>
      <c r="BI34" s="7">
        <f t="shared" si="8"/>
        <v>0</v>
      </c>
      <c r="BJ34" s="2" t="s">
        <v>10</v>
      </c>
      <c r="BK34" s="7">
        <f t="shared" si="9"/>
        <v>7590</v>
      </c>
      <c r="BL34" s="2" t="s">
        <v>16</v>
      </c>
      <c r="BM34" s="6" t="s">
        <v>87</v>
      </c>
    </row>
    <row r="35" spans="2:65" s="1" customFormat="1" ht="16.5" customHeight="1">
      <c r="B35" s="48">
        <v>18</v>
      </c>
      <c r="C35" s="49" t="s">
        <v>88</v>
      </c>
      <c r="D35" s="49" t="s">
        <v>21</v>
      </c>
      <c r="E35" s="50" t="s">
        <v>89</v>
      </c>
      <c r="F35" s="51" t="s">
        <v>90</v>
      </c>
      <c r="G35" s="52" t="s">
        <v>23</v>
      </c>
      <c r="H35" s="53">
        <v>8</v>
      </c>
      <c r="I35" s="54">
        <v>196.2</v>
      </c>
      <c r="J35" s="54">
        <f t="shared" si="0"/>
        <v>1569.6</v>
      </c>
      <c r="K35" s="51" t="s">
        <v>19</v>
      </c>
      <c r="L35" s="55"/>
      <c r="M35" s="56" t="s">
        <v>0</v>
      </c>
      <c r="N35" s="57" t="s">
        <v>9</v>
      </c>
      <c r="O35" s="58">
        <v>0</v>
      </c>
      <c r="P35" s="58">
        <f t="shared" si="1"/>
        <v>0</v>
      </c>
      <c r="Q35" s="58">
        <v>0</v>
      </c>
      <c r="R35" s="58">
        <f t="shared" si="2"/>
        <v>0</v>
      </c>
      <c r="S35" s="58">
        <v>0</v>
      </c>
      <c r="T35" s="58">
        <f t="shared" si="3"/>
        <v>0</v>
      </c>
      <c r="U35" s="59"/>
      <c r="V35" s="59"/>
      <c r="W35" s="59"/>
      <c r="X35" s="60"/>
      <c r="AR35" s="6" t="s">
        <v>18</v>
      </c>
      <c r="AT35" s="6" t="s">
        <v>21</v>
      </c>
      <c r="AU35" s="6" t="s">
        <v>11</v>
      </c>
      <c r="AY35" s="2" t="s">
        <v>14</v>
      </c>
      <c r="BE35" s="7">
        <f t="shared" si="4"/>
        <v>1569.6</v>
      </c>
      <c r="BF35" s="7">
        <f t="shared" si="5"/>
        <v>0</v>
      </c>
      <c r="BG35" s="7">
        <f t="shared" si="6"/>
        <v>0</v>
      </c>
      <c r="BH35" s="7">
        <f t="shared" si="7"/>
        <v>0</v>
      </c>
      <c r="BI35" s="7">
        <f t="shared" si="8"/>
        <v>0</v>
      </c>
      <c r="BJ35" s="2" t="s">
        <v>10</v>
      </c>
      <c r="BK35" s="7">
        <f t="shared" si="9"/>
        <v>1569.6</v>
      </c>
      <c r="BL35" s="2" t="s">
        <v>16</v>
      </c>
      <c r="BM35" s="6" t="s">
        <v>91</v>
      </c>
    </row>
    <row r="36" spans="2:65" s="1" customFormat="1" ht="16.5" customHeight="1">
      <c r="B36" s="37">
        <v>19</v>
      </c>
      <c r="C36" s="9" t="s">
        <v>92</v>
      </c>
      <c r="D36" s="9" t="s">
        <v>21</v>
      </c>
      <c r="E36" s="10" t="s">
        <v>93</v>
      </c>
      <c r="F36" s="11" t="s">
        <v>94</v>
      </c>
      <c r="G36" s="12" t="s">
        <v>23</v>
      </c>
      <c r="H36" s="46">
        <v>1</v>
      </c>
      <c r="I36" s="13">
        <v>2890</v>
      </c>
      <c r="J36" s="13">
        <f t="shared" si="0"/>
        <v>2890</v>
      </c>
      <c r="K36" s="11" t="s">
        <v>19</v>
      </c>
      <c r="L36" s="14"/>
      <c r="M36" s="15" t="s">
        <v>0</v>
      </c>
      <c r="N36" s="16" t="s">
        <v>9</v>
      </c>
      <c r="O36" s="17">
        <v>0</v>
      </c>
      <c r="P36" s="17">
        <f t="shared" si="1"/>
        <v>0</v>
      </c>
      <c r="Q36" s="17">
        <v>0.0175</v>
      </c>
      <c r="R36" s="17">
        <f t="shared" si="2"/>
        <v>0.0175</v>
      </c>
      <c r="S36" s="17">
        <v>0</v>
      </c>
      <c r="T36" s="17">
        <f t="shared" si="3"/>
        <v>0</v>
      </c>
      <c r="U36" s="18"/>
      <c r="V36" s="18"/>
      <c r="W36" s="18"/>
      <c r="X36" s="38"/>
      <c r="AR36" s="6" t="s">
        <v>18</v>
      </c>
      <c r="AT36" s="6" t="s">
        <v>21</v>
      </c>
      <c r="AU36" s="6" t="s">
        <v>11</v>
      </c>
      <c r="AY36" s="2" t="s">
        <v>14</v>
      </c>
      <c r="BE36" s="7">
        <f t="shared" si="4"/>
        <v>2890</v>
      </c>
      <c r="BF36" s="7">
        <f t="shared" si="5"/>
        <v>0</v>
      </c>
      <c r="BG36" s="7">
        <f t="shared" si="6"/>
        <v>0</v>
      </c>
      <c r="BH36" s="7">
        <f t="shared" si="7"/>
        <v>0</v>
      </c>
      <c r="BI36" s="7">
        <f t="shared" si="8"/>
        <v>0</v>
      </c>
      <c r="BJ36" s="2" t="s">
        <v>10</v>
      </c>
      <c r="BK36" s="7">
        <f t="shared" si="9"/>
        <v>2890</v>
      </c>
      <c r="BL36" s="2" t="s">
        <v>16</v>
      </c>
      <c r="BM36" s="6" t="s">
        <v>95</v>
      </c>
    </row>
    <row r="37" spans="2:65" s="1" customFormat="1" ht="16.5" customHeight="1">
      <c r="B37" s="37">
        <v>20</v>
      </c>
      <c r="C37" s="9" t="s">
        <v>96</v>
      </c>
      <c r="D37" s="9" t="s">
        <v>21</v>
      </c>
      <c r="E37" s="10" t="s">
        <v>97</v>
      </c>
      <c r="F37" s="11" t="s">
        <v>98</v>
      </c>
      <c r="G37" s="12" t="s">
        <v>23</v>
      </c>
      <c r="H37" s="46">
        <v>1</v>
      </c>
      <c r="I37" s="13">
        <v>7342</v>
      </c>
      <c r="J37" s="13">
        <f t="shared" si="0"/>
        <v>7342</v>
      </c>
      <c r="K37" s="11" t="s">
        <v>19</v>
      </c>
      <c r="L37" s="14"/>
      <c r="M37" s="15" t="s">
        <v>0</v>
      </c>
      <c r="N37" s="16" t="s">
        <v>9</v>
      </c>
      <c r="O37" s="17">
        <v>0</v>
      </c>
      <c r="P37" s="17">
        <f t="shared" si="1"/>
        <v>0</v>
      </c>
      <c r="Q37" s="17">
        <v>0.031</v>
      </c>
      <c r="R37" s="17">
        <f t="shared" si="2"/>
        <v>0.031</v>
      </c>
      <c r="S37" s="17">
        <v>0</v>
      </c>
      <c r="T37" s="17">
        <f t="shared" si="3"/>
        <v>0</v>
      </c>
      <c r="U37" s="18"/>
      <c r="V37" s="18"/>
      <c r="W37" s="18"/>
      <c r="X37" s="38"/>
      <c r="AR37" s="6" t="s">
        <v>18</v>
      </c>
      <c r="AT37" s="6" t="s">
        <v>21</v>
      </c>
      <c r="AU37" s="6" t="s">
        <v>11</v>
      </c>
      <c r="AY37" s="2" t="s">
        <v>14</v>
      </c>
      <c r="BE37" s="7">
        <f t="shared" si="4"/>
        <v>7342</v>
      </c>
      <c r="BF37" s="7">
        <f t="shared" si="5"/>
        <v>0</v>
      </c>
      <c r="BG37" s="7">
        <f t="shared" si="6"/>
        <v>0</v>
      </c>
      <c r="BH37" s="7">
        <f t="shared" si="7"/>
        <v>0</v>
      </c>
      <c r="BI37" s="7">
        <f t="shared" si="8"/>
        <v>0</v>
      </c>
      <c r="BJ37" s="2" t="s">
        <v>10</v>
      </c>
      <c r="BK37" s="7">
        <f t="shared" si="9"/>
        <v>7342</v>
      </c>
      <c r="BL37" s="2" t="s">
        <v>16</v>
      </c>
      <c r="BM37" s="6" t="s">
        <v>99</v>
      </c>
    </row>
    <row r="38" spans="2:65" s="1" customFormat="1" ht="16.5" customHeight="1">
      <c r="B38" s="37">
        <v>21</v>
      </c>
      <c r="C38" s="9" t="s">
        <v>100</v>
      </c>
      <c r="D38" s="9" t="s">
        <v>21</v>
      </c>
      <c r="E38" s="10" t="s">
        <v>101</v>
      </c>
      <c r="F38" s="11" t="s">
        <v>102</v>
      </c>
      <c r="G38" s="12" t="s">
        <v>23</v>
      </c>
      <c r="H38" s="46">
        <v>1</v>
      </c>
      <c r="I38" s="13">
        <v>3260</v>
      </c>
      <c r="J38" s="13">
        <f t="shared" si="0"/>
        <v>3260</v>
      </c>
      <c r="K38" s="11" t="s">
        <v>15</v>
      </c>
      <c r="L38" s="14"/>
      <c r="M38" s="15" t="s">
        <v>0</v>
      </c>
      <c r="N38" s="16" t="s">
        <v>9</v>
      </c>
      <c r="O38" s="17">
        <v>0</v>
      </c>
      <c r="P38" s="17">
        <f t="shared" si="1"/>
        <v>0</v>
      </c>
      <c r="Q38" s="17">
        <v>0.0122</v>
      </c>
      <c r="R38" s="17">
        <f t="shared" si="2"/>
        <v>0.0122</v>
      </c>
      <c r="S38" s="17">
        <v>0</v>
      </c>
      <c r="T38" s="17">
        <f t="shared" si="3"/>
        <v>0</v>
      </c>
      <c r="U38" s="18"/>
      <c r="V38" s="18"/>
      <c r="W38" s="18"/>
      <c r="X38" s="38"/>
      <c r="AR38" s="6" t="s">
        <v>18</v>
      </c>
      <c r="AT38" s="6" t="s">
        <v>21</v>
      </c>
      <c r="AU38" s="6" t="s">
        <v>11</v>
      </c>
      <c r="AY38" s="2" t="s">
        <v>14</v>
      </c>
      <c r="BE38" s="7">
        <f t="shared" si="4"/>
        <v>3260</v>
      </c>
      <c r="BF38" s="7">
        <f t="shared" si="5"/>
        <v>0</v>
      </c>
      <c r="BG38" s="7">
        <f t="shared" si="6"/>
        <v>0</v>
      </c>
      <c r="BH38" s="7">
        <f t="shared" si="7"/>
        <v>0</v>
      </c>
      <c r="BI38" s="7">
        <f t="shared" si="8"/>
        <v>0</v>
      </c>
      <c r="BJ38" s="2" t="s">
        <v>10</v>
      </c>
      <c r="BK38" s="7">
        <f t="shared" si="9"/>
        <v>3260</v>
      </c>
      <c r="BL38" s="2" t="s">
        <v>16</v>
      </c>
      <c r="BM38" s="6" t="s">
        <v>103</v>
      </c>
    </row>
    <row r="39" spans="2:65" s="1" customFormat="1" ht="16.5" customHeight="1">
      <c r="B39" s="37">
        <v>22</v>
      </c>
      <c r="C39" s="9" t="s">
        <v>104</v>
      </c>
      <c r="D39" s="9" t="s">
        <v>21</v>
      </c>
      <c r="E39" s="10" t="s">
        <v>105</v>
      </c>
      <c r="F39" s="11" t="s">
        <v>106</v>
      </c>
      <c r="G39" s="12" t="s">
        <v>23</v>
      </c>
      <c r="H39" s="46">
        <v>1</v>
      </c>
      <c r="I39" s="13">
        <v>2780</v>
      </c>
      <c r="J39" s="13">
        <f t="shared" si="0"/>
        <v>2780</v>
      </c>
      <c r="K39" s="11" t="s">
        <v>15</v>
      </c>
      <c r="L39" s="14"/>
      <c r="M39" s="15" t="s">
        <v>0</v>
      </c>
      <c r="N39" s="16" t="s">
        <v>9</v>
      </c>
      <c r="O39" s="17">
        <v>0</v>
      </c>
      <c r="P39" s="17">
        <f t="shared" si="1"/>
        <v>0</v>
      </c>
      <c r="Q39" s="17">
        <v>0.009</v>
      </c>
      <c r="R39" s="17">
        <f t="shared" si="2"/>
        <v>0.009</v>
      </c>
      <c r="S39" s="17">
        <v>0</v>
      </c>
      <c r="T39" s="17">
        <f t="shared" si="3"/>
        <v>0</v>
      </c>
      <c r="U39" s="18"/>
      <c r="V39" s="18"/>
      <c r="W39" s="18"/>
      <c r="X39" s="38"/>
      <c r="AR39" s="6" t="s">
        <v>18</v>
      </c>
      <c r="AT39" s="6" t="s">
        <v>21</v>
      </c>
      <c r="AU39" s="6" t="s">
        <v>11</v>
      </c>
      <c r="AY39" s="2" t="s">
        <v>14</v>
      </c>
      <c r="BE39" s="7">
        <f t="shared" si="4"/>
        <v>2780</v>
      </c>
      <c r="BF39" s="7">
        <f t="shared" si="5"/>
        <v>0</v>
      </c>
      <c r="BG39" s="7">
        <f t="shared" si="6"/>
        <v>0</v>
      </c>
      <c r="BH39" s="7">
        <f t="shared" si="7"/>
        <v>0</v>
      </c>
      <c r="BI39" s="7">
        <f t="shared" si="8"/>
        <v>0</v>
      </c>
      <c r="BJ39" s="2" t="s">
        <v>10</v>
      </c>
      <c r="BK39" s="7">
        <f t="shared" si="9"/>
        <v>2780</v>
      </c>
      <c r="BL39" s="2" t="s">
        <v>16</v>
      </c>
      <c r="BM39" s="6" t="s">
        <v>107</v>
      </c>
    </row>
    <row r="40" spans="2:65" s="1" customFormat="1" ht="16.5" customHeight="1">
      <c r="B40" s="37">
        <v>23</v>
      </c>
      <c r="C40" s="9" t="s">
        <v>108</v>
      </c>
      <c r="D40" s="9" t="s">
        <v>21</v>
      </c>
      <c r="E40" s="10" t="s">
        <v>109</v>
      </c>
      <c r="F40" s="11" t="s">
        <v>110</v>
      </c>
      <c r="G40" s="12" t="s">
        <v>23</v>
      </c>
      <c r="H40" s="46">
        <v>4</v>
      </c>
      <c r="I40" s="13">
        <v>8628</v>
      </c>
      <c r="J40" s="13">
        <f t="shared" si="0"/>
        <v>34512</v>
      </c>
      <c r="K40" s="11" t="s">
        <v>19</v>
      </c>
      <c r="L40" s="14"/>
      <c r="M40" s="15" t="s">
        <v>0</v>
      </c>
      <c r="N40" s="16" t="s">
        <v>9</v>
      </c>
      <c r="O40" s="17">
        <v>0</v>
      </c>
      <c r="P40" s="17">
        <f t="shared" si="1"/>
        <v>0</v>
      </c>
      <c r="Q40" s="17">
        <v>0</v>
      </c>
      <c r="R40" s="17">
        <f t="shared" si="2"/>
        <v>0</v>
      </c>
      <c r="S40" s="17">
        <v>0</v>
      </c>
      <c r="T40" s="17">
        <f t="shared" si="3"/>
        <v>0</v>
      </c>
      <c r="U40" s="18"/>
      <c r="V40" s="18"/>
      <c r="W40" s="18"/>
      <c r="X40" s="38"/>
      <c r="AR40" s="6" t="s">
        <v>18</v>
      </c>
      <c r="AT40" s="6" t="s">
        <v>21</v>
      </c>
      <c r="AU40" s="6" t="s">
        <v>11</v>
      </c>
      <c r="AY40" s="2" t="s">
        <v>14</v>
      </c>
      <c r="BE40" s="7">
        <f t="shared" si="4"/>
        <v>34512</v>
      </c>
      <c r="BF40" s="7">
        <f t="shared" si="5"/>
        <v>0</v>
      </c>
      <c r="BG40" s="7">
        <f t="shared" si="6"/>
        <v>0</v>
      </c>
      <c r="BH40" s="7">
        <f t="shared" si="7"/>
        <v>0</v>
      </c>
      <c r="BI40" s="7">
        <f t="shared" si="8"/>
        <v>0</v>
      </c>
      <c r="BJ40" s="2" t="s">
        <v>10</v>
      </c>
      <c r="BK40" s="7">
        <f t="shared" si="9"/>
        <v>34512</v>
      </c>
      <c r="BL40" s="2" t="s">
        <v>16</v>
      </c>
      <c r="BM40" s="6" t="s">
        <v>111</v>
      </c>
    </row>
    <row r="41" spans="2:65" s="1" customFormat="1" ht="16.5" customHeight="1">
      <c r="B41" s="37">
        <v>24</v>
      </c>
      <c r="C41" s="9" t="s">
        <v>112</v>
      </c>
      <c r="D41" s="9" t="s">
        <v>21</v>
      </c>
      <c r="E41" s="10" t="s">
        <v>113</v>
      </c>
      <c r="F41" s="11" t="s">
        <v>114</v>
      </c>
      <c r="G41" s="12" t="s">
        <v>23</v>
      </c>
      <c r="H41" s="46">
        <v>3</v>
      </c>
      <c r="I41" s="13">
        <v>3426</v>
      </c>
      <c r="J41" s="13">
        <f t="shared" si="0"/>
        <v>10278</v>
      </c>
      <c r="K41" s="11" t="s">
        <v>19</v>
      </c>
      <c r="L41" s="14"/>
      <c r="M41" s="15" t="s">
        <v>0</v>
      </c>
      <c r="N41" s="16" t="s">
        <v>9</v>
      </c>
      <c r="O41" s="17">
        <v>0</v>
      </c>
      <c r="P41" s="17">
        <f t="shared" si="1"/>
        <v>0</v>
      </c>
      <c r="Q41" s="17">
        <v>0.0176</v>
      </c>
      <c r="R41" s="17">
        <f t="shared" si="2"/>
        <v>0.0528</v>
      </c>
      <c r="S41" s="17">
        <v>0</v>
      </c>
      <c r="T41" s="17">
        <f t="shared" si="3"/>
        <v>0</v>
      </c>
      <c r="U41" s="18"/>
      <c r="V41" s="18"/>
      <c r="W41" s="18"/>
      <c r="X41" s="38"/>
      <c r="AR41" s="6" t="s">
        <v>18</v>
      </c>
      <c r="AT41" s="6" t="s">
        <v>21</v>
      </c>
      <c r="AU41" s="6" t="s">
        <v>11</v>
      </c>
      <c r="AY41" s="2" t="s">
        <v>14</v>
      </c>
      <c r="BE41" s="7">
        <f t="shared" si="4"/>
        <v>10278</v>
      </c>
      <c r="BF41" s="7">
        <f t="shared" si="5"/>
        <v>0</v>
      </c>
      <c r="BG41" s="7">
        <f t="shared" si="6"/>
        <v>0</v>
      </c>
      <c r="BH41" s="7">
        <f t="shared" si="7"/>
        <v>0</v>
      </c>
      <c r="BI41" s="7">
        <f t="shared" si="8"/>
        <v>0</v>
      </c>
      <c r="BJ41" s="2" t="s">
        <v>10</v>
      </c>
      <c r="BK41" s="7">
        <f t="shared" si="9"/>
        <v>10278</v>
      </c>
      <c r="BL41" s="2" t="s">
        <v>16</v>
      </c>
      <c r="BM41" s="6" t="s">
        <v>115</v>
      </c>
    </row>
    <row r="42" spans="2:65" s="1" customFormat="1" ht="16.5" customHeight="1">
      <c r="B42" s="37">
        <v>25</v>
      </c>
      <c r="C42" s="9" t="s">
        <v>116</v>
      </c>
      <c r="D42" s="9" t="s">
        <v>21</v>
      </c>
      <c r="E42" s="10" t="s">
        <v>117</v>
      </c>
      <c r="F42" s="11" t="s">
        <v>118</v>
      </c>
      <c r="G42" s="12" t="s">
        <v>23</v>
      </c>
      <c r="H42" s="46">
        <v>4</v>
      </c>
      <c r="I42" s="13">
        <v>5747</v>
      </c>
      <c r="J42" s="13">
        <f t="shared" si="0"/>
        <v>22988</v>
      </c>
      <c r="K42" s="11" t="s">
        <v>19</v>
      </c>
      <c r="L42" s="14"/>
      <c r="M42" s="15" t="s">
        <v>0</v>
      </c>
      <c r="N42" s="16" t="s">
        <v>9</v>
      </c>
      <c r="O42" s="17">
        <v>0</v>
      </c>
      <c r="P42" s="17">
        <f t="shared" si="1"/>
        <v>0</v>
      </c>
      <c r="Q42" s="17">
        <v>0.0295</v>
      </c>
      <c r="R42" s="17">
        <f t="shared" si="2"/>
        <v>0.118</v>
      </c>
      <c r="S42" s="17">
        <v>0</v>
      </c>
      <c r="T42" s="17">
        <f t="shared" si="3"/>
        <v>0</v>
      </c>
      <c r="U42" s="18"/>
      <c r="V42" s="18"/>
      <c r="W42" s="18"/>
      <c r="X42" s="38"/>
      <c r="AR42" s="6" t="s">
        <v>18</v>
      </c>
      <c r="AT42" s="6" t="s">
        <v>21</v>
      </c>
      <c r="AU42" s="6" t="s">
        <v>11</v>
      </c>
      <c r="AY42" s="2" t="s">
        <v>14</v>
      </c>
      <c r="BE42" s="7">
        <f t="shared" si="4"/>
        <v>22988</v>
      </c>
      <c r="BF42" s="7">
        <f t="shared" si="5"/>
        <v>0</v>
      </c>
      <c r="BG42" s="7">
        <f t="shared" si="6"/>
        <v>0</v>
      </c>
      <c r="BH42" s="7">
        <f t="shared" si="7"/>
        <v>0</v>
      </c>
      <c r="BI42" s="7">
        <f t="shared" si="8"/>
        <v>0</v>
      </c>
      <c r="BJ42" s="2" t="s">
        <v>10</v>
      </c>
      <c r="BK42" s="7">
        <f t="shared" si="9"/>
        <v>22988</v>
      </c>
      <c r="BL42" s="2" t="s">
        <v>16</v>
      </c>
      <c r="BM42" s="6" t="s">
        <v>119</v>
      </c>
    </row>
    <row r="43" spans="2:65" s="1" customFormat="1" ht="16.5" customHeight="1">
      <c r="B43" s="37">
        <v>26</v>
      </c>
      <c r="C43" s="9" t="s">
        <v>120</v>
      </c>
      <c r="D43" s="9" t="s">
        <v>21</v>
      </c>
      <c r="E43" s="10" t="s">
        <v>121</v>
      </c>
      <c r="F43" s="11" t="s">
        <v>122</v>
      </c>
      <c r="G43" s="12" t="s">
        <v>23</v>
      </c>
      <c r="H43" s="46">
        <v>2</v>
      </c>
      <c r="I43" s="13">
        <v>4851</v>
      </c>
      <c r="J43" s="13">
        <f t="shared" si="0"/>
        <v>9702</v>
      </c>
      <c r="K43" s="11" t="s">
        <v>19</v>
      </c>
      <c r="L43" s="14"/>
      <c r="M43" s="15" t="s">
        <v>0</v>
      </c>
      <c r="N43" s="16" t="s">
        <v>9</v>
      </c>
      <c r="O43" s="17">
        <v>0</v>
      </c>
      <c r="P43" s="17">
        <f t="shared" si="1"/>
        <v>0</v>
      </c>
      <c r="Q43" s="17">
        <v>0.0222</v>
      </c>
      <c r="R43" s="17">
        <f t="shared" si="2"/>
        <v>0.0444</v>
      </c>
      <c r="S43" s="17">
        <v>0</v>
      </c>
      <c r="T43" s="17">
        <f t="shared" si="3"/>
        <v>0</v>
      </c>
      <c r="U43" s="18"/>
      <c r="V43" s="18"/>
      <c r="W43" s="18"/>
      <c r="X43" s="38"/>
      <c r="AR43" s="6" t="s">
        <v>18</v>
      </c>
      <c r="AT43" s="6" t="s">
        <v>21</v>
      </c>
      <c r="AU43" s="6" t="s">
        <v>11</v>
      </c>
      <c r="AY43" s="2" t="s">
        <v>14</v>
      </c>
      <c r="BE43" s="7">
        <f t="shared" si="4"/>
        <v>9702</v>
      </c>
      <c r="BF43" s="7">
        <f t="shared" si="5"/>
        <v>0</v>
      </c>
      <c r="BG43" s="7">
        <f t="shared" si="6"/>
        <v>0</v>
      </c>
      <c r="BH43" s="7">
        <f t="shared" si="7"/>
        <v>0</v>
      </c>
      <c r="BI43" s="7">
        <f t="shared" si="8"/>
        <v>0</v>
      </c>
      <c r="BJ43" s="2" t="s">
        <v>10</v>
      </c>
      <c r="BK43" s="7">
        <f t="shared" si="9"/>
        <v>9702</v>
      </c>
      <c r="BL43" s="2" t="s">
        <v>16</v>
      </c>
      <c r="BM43" s="6" t="s">
        <v>123</v>
      </c>
    </row>
    <row r="44" spans="2:65" s="1" customFormat="1" ht="16.5" customHeight="1">
      <c r="B44" s="37">
        <v>27</v>
      </c>
      <c r="C44" s="9" t="s">
        <v>124</v>
      </c>
      <c r="D44" s="9" t="s">
        <v>21</v>
      </c>
      <c r="E44" s="10" t="s">
        <v>125</v>
      </c>
      <c r="F44" s="11" t="s">
        <v>126</v>
      </c>
      <c r="G44" s="12" t="s">
        <v>23</v>
      </c>
      <c r="H44" s="46">
        <v>1</v>
      </c>
      <c r="I44" s="13">
        <v>24498</v>
      </c>
      <c r="J44" s="13">
        <f t="shared" si="0"/>
        <v>24498</v>
      </c>
      <c r="K44" s="11" t="s">
        <v>19</v>
      </c>
      <c r="L44" s="14"/>
      <c r="M44" s="15" t="s">
        <v>0</v>
      </c>
      <c r="N44" s="16" t="s">
        <v>9</v>
      </c>
      <c r="O44" s="17">
        <v>0</v>
      </c>
      <c r="P44" s="17">
        <f t="shared" si="1"/>
        <v>0</v>
      </c>
      <c r="Q44" s="17">
        <v>0</v>
      </c>
      <c r="R44" s="17">
        <f t="shared" si="2"/>
        <v>0</v>
      </c>
      <c r="S44" s="17">
        <v>0</v>
      </c>
      <c r="T44" s="17">
        <f t="shared" si="3"/>
        <v>0</v>
      </c>
      <c r="U44" s="18"/>
      <c r="V44" s="18"/>
      <c r="W44" s="18"/>
      <c r="X44" s="38"/>
      <c r="AR44" s="6" t="s">
        <v>18</v>
      </c>
      <c r="AT44" s="6" t="s">
        <v>21</v>
      </c>
      <c r="AU44" s="6" t="s">
        <v>11</v>
      </c>
      <c r="AY44" s="2" t="s">
        <v>14</v>
      </c>
      <c r="BE44" s="7">
        <f t="shared" si="4"/>
        <v>24498</v>
      </c>
      <c r="BF44" s="7">
        <f t="shared" si="5"/>
        <v>0</v>
      </c>
      <c r="BG44" s="7">
        <f t="shared" si="6"/>
        <v>0</v>
      </c>
      <c r="BH44" s="7">
        <f t="shared" si="7"/>
        <v>0</v>
      </c>
      <c r="BI44" s="7">
        <f t="shared" si="8"/>
        <v>0</v>
      </c>
      <c r="BJ44" s="2" t="s">
        <v>10</v>
      </c>
      <c r="BK44" s="7">
        <f t="shared" si="9"/>
        <v>24498</v>
      </c>
      <c r="BL44" s="2" t="s">
        <v>16</v>
      </c>
      <c r="BM44" s="6" t="s">
        <v>127</v>
      </c>
    </row>
    <row r="45" spans="2:65" s="1" customFormat="1" ht="16.5" customHeight="1">
      <c r="B45" s="37">
        <v>28</v>
      </c>
      <c r="C45" s="9" t="s">
        <v>128</v>
      </c>
      <c r="D45" s="9" t="s">
        <v>21</v>
      </c>
      <c r="E45" s="10" t="s">
        <v>129</v>
      </c>
      <c r="F45" s="11" t="s">
        <v>130</v>
      </c>
      <c r="G45" s="12" t="s">
        <v>23</v>
      </c>
      <c r="H45" s="46">
        <v>3</v>
      </c>
      <c r="I45" s="13">
        <v>11915</v>
      </c>
      <c r="J45" s="13">
        <f t="shared" si="0"/>
        <v>35745</v>
      </c>
      <c r="K45" s="11" t="s">
        <v>19</v>
      </c>
      <c r="L45" s="14"/>
      <c r="M45" s="15" t="s">
        <v>0</v>
      </c>
      <c r="N45" s="16" t="s">
        <v>9</v>
      </c>
      <c r="O45" s="17">
        <v>0</v>
      </c>
      <c r="P45" s="17">
        <f t="shared" si="1"/>
        <v>0</v>
      </c>
      <c r="Q45" s="17">
        <v>0.0365</v>
      </c>
      <c r="R45" s="17">
        <f t="shared" si="2"/>
        <v>0.10949999999999999</v>
      </c>
      <c r="S45" s="17">
        <v>0</v>
      </c>
      <c r="T45" s="17">
        <f t="shared" si="3"/>
        <v>0</v>
      </c>
      <c r="U45" s="18"/>
      <c r="V45" s="18"/>
      <c r="W45" s="18"/>
      <c r="X45" s="38"/>
      <c r="AR45" s="6" t="s">
        <v>18</v>
      </c>
      <c r="AT45" s="6" t="s">
        <v>21</v>
      </c>
      <c r="AU45" s="6" t="s">
        <v>11</v>
      </c>
      <c r="AY45" s="2" t="s">
        <v>14</v>
      </c>
      <c r="BE45" s="7">
        <f t="shared" si="4"/>
        <v>35745</v>
      </c>
      <c r="BF45" s="7">
        <f t="shared" si="5"/>
        <v>0</v>
      </c>
      <c r="BG45" s="7">
        <f t="shared" si="6"/>
        <v>0</v>
      </c>
      <c r="BH45" s="7">
        <f t="shared" si="7"/>
        <v>0</v>
      </c>
      <c r="BI45" s="7">
        <f t="shared" si="8"/>
        <v>0</v>
      </c>
      <c r="BJ45" s="2" t="s">
        <v>10</v>
      </c>
      <c r="BK45" s="7">
        <f t="shared" si="9"/>
        <v>35745</v>
      </c>
      <c r="BL45" s="2" t="s">
        <v>16</v>
      </c>
      <c r="BM45" s="6" t="s">
        <v>131</v>
      </c>
    </row>
    <row r="46" spans="2:65" s="1" customFormat="1" ht="16.5" customHeight="1">
      <c r="B46" s="37">
        <v>29</v>
      </c>
      <c r="C46" s="9" t="s">
        <v>132</v>
      </c>
      <c r="D46" s="9" t="s">
        <v>21</v>
      </c>
      <c r="E46" s="10" t="s">
        <v>133</v>
      </c>
      <c r="F46" s="11" t="s">
        <v>134</v>
      </c>
      <c r="G46" s="12" t="s">
        <v>23</v>
      </c>
      <c r="H46" s="46">
        <v>4.04</v>
      </c>
      <c r="I46" s="13">
        <v>12798.2</v>
      </c>
      <c r="J46" s="13">
        <f t="shared" si="0"/>
        <v>51704.73</v>
      </c>
      <c r="K46" s="11" t="s">
        <v>19</v>
      </c>
      <c r="L46" s="14"/>
      <c r="M46" s="15" t="s">
        <v>0</v>
      </c>
      <c r="N46" s="16" t="s">
        <v>9</v>
      </c>
      <c r="O46" s="17">
        <v>0</v>
      </c>
      <c r="P46" s="17">
        <f t="shared" si="1"/>
        <v>0</v>
      </c>
      <c r="Q46" s="17">
        <v>0.0412</v>
      </c>
      <c r="R46" s="17">
        <f t="shared" si="2"/>
        <v>0.166448</v>
      </c>
      <c r="S46" s="17">
        <v>0</v>
      </c>
      <c r="T46" s="17">
        <f t="shared" si="3"/>
        <v>0</v>
      </c>
      <c r="U46" s="18"/>
      <c r="V46" s="18"/>
      <c r="W46" s="18"/>
      <c r="X46" s="38"/>
      <c r="AR46" s="6" t="s">
        <v>18</v>
      </c>
      <c r="AT46" s="6" t="s">
        <v>21</v>
      </c>
      <c r="AU46" s="6" t="s">
        <v>11</v>
      </c>
      <c r="AY46" s="2" t="s">
        <v>14</v>
      </c>
      <c r="BE46" s="7">
        <f t="shared" si="4"/>
        <v>51704.73</v>
      </c>
      <c r="BF46" s="7">
        <f t="shared" si="5"/>
        <v>0</v>
      </c>
      <c r="BG46" s="7">
        <f t="shared" si="6"/>
        <v>0</v>
      </c>
      <c r="BH46" s="7">
        <f t="shared" si="7"/>
        <v>0</v>
      </c>
      <c r="BI46" s="7">
        <f t="shared" si="8"/>
        <v>0</v>
      </c>
      <c r="BJ46" s="2" t="s">
        <v>10</v>
      </c>
      <c r="BK46" s="7">
        <f t="shared" si="9"/>
        <v>51704.73</v>
      </c>
      <c r="BL46" s="2" t="s">
        <v>16</v>
      </c>
      <c r="BM46" s="6" t="s">
        <v>135</v>
      </c>
    </row>
    <row r="47" spans="2:65" s="1" customFormat="1" ht="16.5" customHeight="1">
      <c r="B47" s="37">
        <v>30</v>
      </c>
      <c r="C47" s="9" t="s">
        <v>136</v>
      </c>
      <c r="D47" s="9" t="s">
        <v>21</v>
      </c>
      <c r="E47" s="10" t="s">
        <v>137</v>
      </c>
      <c r="F47" s="11" t="s">
        <v>138</v>
      </c>
      <c r="G47" s="12" t="s">
        <v>23</v>
      </c>
      <c r="H47" s="46">
        <v>2</v>
      </c>
      <c r="I47" s="13">
        <v>13649</v>
      </c>
      <c r="J47" s="13">
        <f t="shared" si="0"/>
        <v>27298</v>
      </c>
      <c r="K47" s="11" t="s">
        <v>19</v>
      </c>
      <c r="L47" s="14"/>
      <c r="M47" s="15" t="s">
        <v>0</v>
      </c>
      <c r="N47" s="16" t="s">
        <v>9</v>
      </c>
      <c r="O47" s="17">
        <v>0</v>
      </c>
      <c r="P47" s="17">
        <f t="shared" si="1"/>
        <v>0</v>
      </c>
      <c r="Q47" s="17">
        <v>0.0491</v>
      </c>
      <c r="R47" s="17">
        <f t="shared" si="2"/>
        <v>0.0982</v>
      </c>
      <c r="S47" s="17">
        <v>0</v>
      </c>
      <c r="T47" s="17">
        <f t="shared" si="3"/>
        <v>0</v>
      </c>
      <c r="U47" s="18"/>
      <c r="V47" s="18"/>
      <c r="W47" s="18"/>
      <c r="X47" s="38"/>
      <c r="AR47" s="6" t="s">
        <v>18</v>
      </c>
      <c r="AT47" s="6" t="s">
        <v>21</v>
      </c>
      <c r="AU47" s="6" t="s">
        <v>11</v>
      </c>
      <c r="AY47" s="2" t="s">
        <v>14</v>
      </c>
      <c r="BE47" s="7">
        <f t="shared" si="4"/>
        <v>27298</v>
      </c>
      <c r="BF47" s="7">
        <f t="shared" si="5"/>
        <v>0</v>
      </c>
      <c r="BG47" s="7">
        <f t="shared" si="6"/>
        <v>0</v>
      </c>
      <c r="BH47" s="7">
        <f t="shared" si="7"/>
        <v>0</v>
      </c>
      <c r="BI47" s="7">
        <f t="shared" si="8"/>
        <v>0</v>
      </c>
      <c r="BJ47" s="2" t="s">
        <v>10</v>
      </c>
      <c r="BK47" s="7">
        <f t="shared" si="9"/>
        <v>27298</v>
      </c>
      <c r="BL47" s="2" t="s">
        <v>16</v>
      </c>
      <c r="BM47" s="6" t="s">
        <v>139</v>
      </c>
    </row>
    <row r="48" spans="2:65" s="1" customFormat="1" ht="16.5" customHeight="1">
      <c r="B48" s="37">
        <v>31</v>
      </c>
      <c r="C48" s="9" t="s">
        <v>140</v>
      </c>
      <c r="D48" s="9" t="s">
        <v>21</v>
      </c>
      <c r="E48" s="10" t="s">
        <v>141</v>
      </c>
      <c r="F48" s="11" t="s">
        <v>57</v>
      </c>
      <c r="G48" s="12" t="s">
        <v>23</v>
      </c>
      <c r="H48" s="46">
        <v>24</v>
      </c>
      <c r="I48" s="13">
        <v>2532.7</v>
      </c>
      <c r="J48" s="13">
        <f t="shared" si="0"/>
        <v>60784.8</v>
      </c>
      <c r="K48" s="11" t="s">
        <v>19</v>
      </c>
      <c r="L48" s="14"/>
      <c r="M48" s="15" t="s">
        <v>0</v>
      </c>
      <c r="N48" s="16" t="s">
        <v>9</v>
      </c>
      <c r="O48" s="17">
        <v>0</v>
      </c>
      <c r="P48" s="17">
        <f t="shared" si="1"/>
        <v>0</v>
      </c>
      <c r="Q48" s="17">
        <v>0.0006</v>
      </c>
      <c r="R48" s="17">
        <f t="shared" si="2"/>
        <v>0.0144</v>
      </c>
      <c r="S48" s="17">
        <v>0</v>
      </c>
      <c r="T48" s="17">
        <f t="shared" si="3"/>
        <v>0</v>
      </c>
      <c r="U48" s="18"/>
      <c r="V48" s="18"/>
      <c r="W48" s="18"/>
      <c r="X48" s="38"/>
      <c r="AR48" s="6" t="s">
        <v>18</v>
      </c>
      <c r="AT48" s="6" t="s">
        <v>21</v>
      </c>
      <c r="AU48" s="6" t="s">
        <v>11</v>
      </c>
      <c r="AY48" s="2" t="s">
        <v>14</v>
      </c>
      <c r="BE48" s="7">
        <f t="shared" si="4"/>
        <v>60784.8</v>
      </c>
      <c r="BF48" s="7">
        <f t="shared" si="5"/>
        <v>0</v>
      </c>
      <c r="BG48" s="7">
        <f t="shared" si="6"/>
        <v>0</v>
      </c>
      <c r="BH48" s="7">
        <f t="shared" si="7"/>
        <v>0</v>
      </c>
      <c r="BI48" s="7">
        <f t="shared" si="8"/>
        <v>0</v>
      </c>
      <c r="BJ48" s="2" t="s">
        <v>10</v>
      </c>
      <c r="BK48" s="7">
        <f t="shared" si="9"/>
        <v>60784.8</v>
      </c>
      <c r="BL48" s="2" t="s">
        <v>16</v>
      </c>
      <c r="BM48" s="6" t="s">
        <v>142</v>
      </c>
    </row>
    <row r="49" spans="2:65" s="1" customFormat="1" ht="16.5" customHeight="1">
      <c r="B49" s="37">
        <v>32</v>
      </c>
      <c r="C49" s="9" t="s">
        <v>143</v>
      </c>
      <c r="D49" s="9" t="s">
        <v>21</v>
      </c>
      <c r="E49" s="10" t="s">
        <v>144</v>
      </c>
      <c r="F49" s="11" t="s">
        <v>145</v>
      </c>
      <c r="G49" s="12" t="s">
        <v>23</v>
      </c>
      <c r="H49" s="46">
        <v>6</v>
      </c>
      <c r="I49" s="13">
        <v>11100</v>
      </c>
      <c r="J49" s="13">
        <f t="shared" si="0"/>
        <v>66600</v>
      </c>
      <c r="K49" s="11" t="s">
        <v>19</v>
      </c>
      <c r="L49" s="14"/>
      <c r="M49" s="15" t="s">
        <v>0</v>
      </c>
      <c r="N49" s="16" t="s">
        <v>9</v>
      </c>
      <c r="O49" s="17">
        <v>0</v>
      </c>
      <c r="P49" s="17">
        <f t="shared" si="1"/>
        <v>0</v>
      </c>
      <c r="Q49" s="17">
        <v>0.0421</v>
      </c>
      <c r="R49" s="17">
        <f t="shared" si="2"/>
        <v>0.2526</v>
      </c>
      <c r="S49" s="17">
        <v>0</v>
      </c>
      <c r="T49" s="17">
        <f t="shared" si="3"/>
        <v>0</v>
      </c>
      <c r="U49" s="18"/>
      <c r="V49" s="18"/>
      <c r="W49" s="18"/>
      <c r="X49" s="38"/>
      <c r="AR49" s="6" t="s">
        <v>18</v>
      </c>
      <c r="AT49" s="6" t="s">
        <v>21</v>
      </c>
      <c r="AU49" s="6" t="s">
        <v>11</v>
      </c>
      <c r="AY49" s="2" t="s">
        <v>14</v>
      </c>
      <c r="BE49" s="7">
        <f t="shared" si="4"/>
        <v>66600</v>
      </c>
      <c r="BF49" s="7">
        <f t="shared" si="5"/>
        <v>0</v>
      </c>
      <c r="BG49" s="7">
        <f t="shared" si="6"/>
        <v>0</v>
      </c>
      <c r="BH49" s="7">
        <f t="shared" si="7"/>
        <v>0</v>
      </c>
      <c r="BI49" s="7">
        <f t="shared" si="8"/>
        <v>0</v>
      </c>
      <c r="BJ49" s="2" t="s">
        <v>10</v>
      </c>
      <c r="BK49" s="7">
        <f t="shared" si="9"/>
        <v>66600</v>
      </c>
      <c r="BL49" s="2" t="s">
        <v>16</v>
      </c>
      <c r="BM49" s="6" t="s">
        <v>146</v>
      </c>
    </row>
    <row r="50" spans="2:65" s="1" customFormat="1" ht="16.5" customHeight="1">
      <c r="B50" s="37">
        <v>33</v>
      </c>
      <c r="C50" s="9" t="s">
        <v>147</v>
      </c>
      <c r="D50" s="9" t="s">
        <v>21</v>
      </c>
      <c r="E50" s="10" t="s">
        <v>148</v>
      </c>
      <c r="F50" s="11" t="s">
        <v>149</v>
      </c>
      <c r="G50" s="12" t="s">
        <v>23</v>
      </c>
      <c r="H50" s="46">
        <v>1</v>
      </c>
      <c r="I50" s="13">
        <v>10060</v>
      </c>
      <c r="J50" s="13">
        <f t="shared" si="0"/>
        <v>10060</v>
      </c>
      <c r="K50" s="11" t="s">
        <v>19</v>
      </c>
      <c r="L50" s="14"/>
      <c r="M50" s="15" t="s">
        <v>0</v>
      </c>
      <c r="N50" s="16" t="s">
        <v>9</v>
      </c>
      <c r="O50" s="17">
        <v>0</v>
      </c>
      <c r="P50" s="17">
        <f t="shared" si="1"/>
        <v>0</v>
      </c>
      <c r="Q50" s="17">
        <v>0.0456</v>
      </c>
      <c r="R50" s="17">
        <f t="shared" si="2"/>
        <v>0.0456</v>
      </c>
      <c r="S50" s="17">
        <v>0</v>
      </c>
      <c r="T50" s="17">
        <f t="shared" si="3"/>
        <v>0</v>
      </c>
      <c r="U50" s="18"/>
      <c r="V50" s="18"/>
      <c r="W50" s="18"/>
      <c r="X50" s="38"/>
      <c r="AR50" s="6" t="s">
        <v>18</v>
      </c>
      <c r="AT50" s="6" t="s">
        <v>21</v>
      </c>
      <c r="AU50" s="6" t="s">
        <v>11</v>
      </c>
      <c r="AY50" s="2" t="s">
        <v>14</v>
      </c>
      <c r="BE50" s="7">
        <f t="shared" si="4"/>
        <v>10060</v>
      </c>
      <c r="BF50" s="7">
        <f t="shared" si="5"/>
        <v>0</v>
      </c>
      <c r="BG50" s="7">
        <f t="shared" si="6"/>
        <v>0</v>
      </c>
      <c r="BH50" s="7">
        <f t="shared" si="7"/>
        <v>0</v>
      </c>
      <c r="BI50" s="7">
        <f t="shared" si="8"/>
        <v>0</v>
      </c>
      <c r="BJ50" s="2" t="s">
        <v>10</v>
      </c>
      <c r="BK50" s="7">
        <f t="shared" si="9"/>
        <v>10060</v>
      </c>
      <c r="BL50" s="2" t="s">
        <v>16</v>
      </c>
      <c r="BM50" s="6" t="s">
        <v>150</v>
      </c>
    </row>
    <row r="51" spans="2:65" s="1" customFormat="1" ht="16.5" customHeight="1">
      <c r="B51" s="37">
        <v>34</v>
      </c>
      <c r="C51" s="9" t="s">
        <v>151</v>
      </c>
      <c r="D51" s="9" t="s">
        <v>21</v>
      </c>
      <c r="E51" s="10" t="s">
        <v>152</v>
      </c>
      <c r="F51" s="11" t="s">
        <v>153</v>
      </c>
      <c r="G51" s="12" t="s">
        <v>23</v>
      </c>
      <c r="H51" s="46">
        <v>1</v>
      </c>
      <c r="I51" s="13">
        <v>16975</v>
      </c>
      <c r="J51" s="13">
        <f t="shared" si="0"/>
        <v>16975</v>
      </c>
      <c r="K51" s="11" t="s">
        <v>19</v>
      </c>
      <c r="L51" s="14"/>
      <c r="M51" s="15" t="s">
        <v>0</v>
      </c>
      <c r="N51" s="16" t="s">
        <v>9</v>
      </c>
      <c r="O51" s="17">
        <v>0</v>
      </c>
      <c r="P51" s="17">
        <f t="shared" si="1"/>
        <v>0</v>
      </c>
      <c r="Q51" s="17">
        <v>0.0518</v>
      </c>
      <c r="R51" s="17">
        <f t="shared" si="2"/>
        <v>0.0518</v>
      </c>
      <c r="S51" s="17">
        <v>0</v>
      </c>
      <c r="T51" s="17">
        <f t="shared" si="3"/>
        <v>0</v>
      </c>
      <c r="U51" s="18"/>
      <c r="V51" s="18"/>
      <c r="W51" s="18"/>
      <c r="X51" s="38"/>
      <c r="AR51" s="6" t="s">
        <v>18</v>
      </c>
      <c r="AT51" s="6" t="s">
        <v>21</v>
      </c>
      <c r="AU51" s="6" t="s">
        <v>11</v>
      </c>
      <c r="AY51" s="2" t="s">
        <v>14</v>
      </c>
      <c r="BE51" s="7">
        <f t="shared" si="4"/>
        <v>16975</v>
      </c>
      <c r="BF51" s="7">
        <f t="shared" si="5"/>
        <v>0</v>
      </c>
      <c r="BG51" s="7">
        <f t="shared" si="6"/>
        <v>0</v>
      </c>
      <c r="BH51" s="7">
        <f t="shared" si="7"/>
        <v>0</v>
      </c>
      <c r="BI51" s="7">
        <f t="shared" si="8"/>
        <v>0</v>
      </c>
      <c r="BJ51" s="2" t="s">
        <v>10</v>
      </c>
      <c r="BK51" s="7">
        <f t="shared" si="9"/>
        <v>16975</v>
      </c>
      <c r="BL51" s="2" t="s">
        <v>16</v>
      </c>
      <c r="BM51" s="6" t="s">
        <v>154</v>
      </c>
    </row>
    <row r="52" spans="2:65" s="1" customFormat="1" ht="16.5" customHeight="1">
      <c r="B52" s="37">
        <v>35</v>
      </c>
      <c r="C52" s="9" t="s">
        <v>155</v>
      </c>
      <c r="D52" s="9" t="s">
        <v>21</v>
      </c>
      <c r="E52" s="10" t="s">
        <v>156</v>
      </c>
      <c r="F52" s="11" t="s">
        <v>157</v>
      </c>
      <c r="G52" s="12" t="s">
        <v>23</v>
      </c>
      <c r="H52" s="46">
        <v>2</v>
      </c>
      <c r="I52" s="13">
        <v>19354</v>
      </c>
      <c r="J52" s="13">
        <f t="shared" si="0"/>
        <v>38708</v>
      </c>
      <c r="K52" s="11" t="s">
        <v>19</v>
      </c>
      <c r="L52" s="14"/>
      <c r="M52" s="15" t="s">
        <v>0</v>
      </c>
      <c r="N52" s="16" t="s">
        <v>9</v>
      </c>
      <c r="O52" s="17">
        <v>0</v>
      </c>
      <c r="P52" s="17">
        <f t="shared" si="1"/>
        <v>0</v>
      </c>
      <c r="Q52" s="17">
        <v>0.101</v>
      </c>
      <c r="R52" s="17">
        <f t="shared" si="2"/>
        <v>0.202</v>
      </c>
      <c r="S52" s="17">
        <v>0</v>
      </c>
      <c r="T52" s="17">
        <f t="shared" si="3"/>
        <v>0</v>
      </c>
      <c r="U52" s="18"/>
      <c r="V52" s="18"/>
      <c r="W52" s="18"/>
      <c r="X52" s="38"/>
      <c r="AR52" s="6" t="s">
        <v>18</v>
      </c>
      <c r="AT52" s="6" t="s">
        <v>21</v>
      </c>
      <c r="AU52" s="6" t="s">
        <v>11</v>
      </c>
      <c r="AY52" s="2" t="s">
        <v>14</v>
      </c>
      <c r="BE52" s="7">
        <f t="shared" si="4"/>
        <v>38708</v>
      </c>
      <c r="BF52" s="7">
        <f t="shared" si="5"/>
        <v>0</v>
      </c>
      <c r="BG52" s="7">
        <f t="shared" si="6"/>
        <v>0</v>
      </c>
      <c r="BH52" s="7">
        <f t="shared" si="7"/>
        <v>0</v>
      </c>
      <c r="BI52" s="7">
        <f t="shared" si="8"/>
        <v>0</v>
      </c>
      <c r="BJ52" s="2" t="s">
        <v>10</v>
      </c>
      <c r="BK52" s="7">
        <f t="shared" si="9"/>
        <v>38708</v>
      </c>
      <c r="BL52" s="2" t="s">
        <v>16</v>
      </c>
      <c r="BM52" s="6" t="s">
        <v>158</v>
      </c>
    </row>
    <row r="53" spans="2:65" s="1" customFormat="1" ht="16.5" customHeight="1">
      <c r="B53" s="48">
        <v>36</v>
      </c>
      <c r="C53" s="49" t="s">
        <v>159</v>
      </c>
      <c r="D53" s="49" t="s">
        <v>21</v>
      </c>
      <c r="E53" s="50" t="s">
        <v>160</v>
      </c>
      <c r="F53" s="51" t="s">
        <v>161</v>
      </c>
      <c r="G53" s="52" t="s">
        <v>23</v>
      </c>
      <c r="H53" s="53">
        <v>1</v>
      </c>
      <c r="I53" s="54">
        <v>18700</v>
      </c>
      <c r="J53" s="54">
        <f t="shared" si="0"/>
        <v>18700</v>
      </c>
      <c r="K53" s="51" t="s">
        <v>15</v>
      </c>
      <c r="L53" s="55"/>
      <c r="M53" s="56" t="s">
        <v>0</v>
      </c>
      <c r="N53" s="57" t="s">
        <v>9</v>
      </c>
      <c r="O53" s="58">
        <v>0</v>
      </c>
      <c r="P53" s="58">
        <f t="shared" si="1"/>
        <v>0</v>
      </c>
      <c r="Q53" s="58">
        <v>0.0171</v>
      </c>
      <c r="R53" s="58">
        <f t="shared" si="2"/>
        <v>0.0171</v>
      </c>
      <c r="S53" s="58">
        <v>0</v>
      </c>
      <c r="T53" s="58">
        <f t="shared" si="3"/>
        <v>0</v>
      </c>
      <c r="U53" s="59"/>
      <c r="V53" s="59"/>
      <c r="W53" s="59"/>
      <c r="X53" s="60"/>
      <c r="AR53" s="6" t="s">
        <v>18</v>
      </c>
      <c r="AT53" s="6" t="s">
        <v>21</v>
      </c>
      <c r="AU53" s="6" t="s">
        <v>11</v>
      </c>
      <c r="AY53" s="2" t="s">
        <v>14</v>
      </c>
      <c r="BE53" s="7">
        <f t="shared" si="4"/>
        <v>18700</v>
      </c>
      <c r="BF53" s="7">
        <f t="shared" si="5"/>
        <v>0</v>
      </c>
      <c r="BG53" s="7">
        <f t="shared" si="6"/>
        <v>0</v>
      </c>
      <c r="BH53" s="7">
        <f t="shared" si="7"/>
        <v>0</v>
      </c>
      <c r="BI53" s="7">
        <f t="shared" si="8"/>
        <v>0</v>
      </c>
      <c r="BJ53" s="2" t="s">
        <v>10</v>
      </c>
      <c r="BK53" s="7">
        <f t="shared" si="9"/>
        <v>18700</v>
      </c>
      <c r="BL53" s="2" t="s">
        <v>16</v>
      </c>
      <c r="BM53" s="6" t="s">
        <v>162</v>
      </c>
    </row>
    <row r="54" spans="2:65" s="1" customFormat="1" ht="16.5" customHeight="1">
      <c r="B54" s="37">
        <v>37</v>
      </c>
      <c r="C54" s="9" t="s">
        <v>163</v>
      </c>
      <c r="D54" s="9" t="s">
        <v>21</v>
      </c>
      <c r="E54" s="10" t="s">
        <v>164</v>
      </c>
      <c r="F54" s="11" t="s">
        <v>165</v>
      </c>
      <c r="G54" s="12" t="s">
        <v>23</v>
      </c>
      <c r="H54" s="46">
        <v>2</v>
      </c>
      <c r="I54" s="13">
        <v>6780</v>
      </c>
      <c r="J54" s="13">
        <f t="shared" si="0"/>
        <v>13560</v>
      </c>
      <c r="K54" s="11" t="s">
        <v>15</v>
      </c>
      <c r="L54" s="14"/>
      <c r="M54" s="15" t="s">
        <v>0</v>
      </c>
      <c r="N54" s="16" t="s">
        <v>9</v>
      </c>
      <c r="O54" s="17">
        <v>0</v>
      </c>
      <c r="P54" s="17">
        <f t="shared" si="1"/>
        <v>0</v>
      </c>
      <c r="Q54" s="17">
        <v>0.0322</v>
      </c>
      <c r="R54" s="17">
        <f t="shared" si="2"/>
        <v>0.0644</v>
      </c>
      <c r="S54" s="17">
        <v>0</v>
      </c>
      <c r="T54" s="17">
        <f t="shared" si="3"/>
        <v>0</v>
      </c>
      <c r="U54" s="18"/>
      <c r="V54" s="18"/>
      <c r="W54" s="18"/>
      <c r="X54" s="38"/>
      <c r="AR54" s="6" t="s">
        <v>18</v>
      </c>
      <c r="AT54" s="6" t="s">
        <v>21</v>
      </c>
      <c r="AU54" s="6" t="s">
        <v>11</v>
      </c>
      <c r="AY54" s="2" t="s">
        <v>14</v>
      </c>
      <c r="BE54" s="7">
        <f t="shared" si="4"/>
        <v>13560</v>
      </c>
      <c r="BF54" s="7">
        <f t="shared" si="5"/>
        <v>0</v>
      </c>
      <c r="BG54" s="7">
        <f t="shared" si="6"/>
        <v>0</v>
      </c>
      <c r="BH54" s="7">
        <f t="shared" si="7"/>
        <v>0</v>
      </c>
      <c r="BI54" s="7">
        <f t="shared" si="8"/>
        <v>0</v>
      </c>
      <c r="BJ54" s="2" t="s">
        <v>10</v>
      </c>
      <c r="BK54" s="7">
        <f t="shared" si="9"/>
        <v>13560</v>
      </c>
      <c r="BL54" s="2" t="s">
        <v>16</v>
      </c>
      <c r="BM54" s="6" t="s">
        <v>166</v>
      </c>
    </row>
    <row r="55" spans="2:65" s="1" customFormat="1" ht="16.5" customHeight="1">
      <c r="B55" s="48">
        <v>38</v>
      </c>
      <c r="C55" s="49" t="s">
        <v>167</v>
      </c>
      <c r="D55" s="49" t="s">
        <v>21</v>
      </c>
      <c r="E55" s="50" t="s">
        <v>168</v>
      </c>
      <c r="F55" s="51" t="s">
        <v>169</v>
      </c>
      <c r="G55" s="52" t="s">
        <v>23</v>
      </c>
      <c r="H55" s="53">
        <v>2</v>
      </c>
      <c r="I55" s="54">
        <v>1235</v>
      </c>
      <c r="J55" s="54">
        <f t="shared" si="0"/>
        <v>2470</v>
      </c>
      <c r="K55" s="51" t="s">
        <v>19</v>
      </c>
      <c r="L55" s="55"/>
      <c r="M55" s="56" t="s">
        <v>0</v>
      </c>
      <c r="N55" s="57" t="s">
        <v>9</v>
      </c>
      <c r="O55" s="58">
        <v>0</v>
      </c>
      <c r="P55" s="58">
        <f t="shared" si="1"/>
        <v>0</v>
      </c>
      <c r="Q55" s="58">
        <v>0.004</v>
      </c>
      <c r="R55" s="58">
        <f t="shared" si="2"/>
        <v>0.008</v>
      </c>
      <c r="S55" s="58">
        <v>0</v>
      </c>
      <c r="T55" s="58">
        <f t="shared" si="3"/>
        <v>0</v>
      </c>
      <c r="U55" s="59"/>
      <c r="V55" s="59"/>
      <c r="W55" s="59"/>
      <c r="X55" s="60"/>
      <c r="AR55" s="6" t="s">
        <v>18</v>
      </c>
      <c r="AT55" s="6" t="s">
        <v>21</v>
      </c>
      <c r="AU55" s="6" t="s">
        <v>11</v>
      </c>
      <c r="AY55" s="2" t="s">
        <v>14</v>
      </c>
      <c r="BE55" s="7">
        <f t="shared" si="4"/>
        <v>2470</v>
      </c>
      <c r="BF55" s="7">
        <f t="shared" si="5"/>
        <v>0</v>
      </c>
      <c r="BG55" s="7">
        <f t="shared" si="6"/>
        <v>0</v>
      </c>
      <c r="BH55" s="7">
        <f t="shared" si="7"/>
        <v>0</v>
      </c>
      <c r="BI55" s="7">
        <f t="shared" si="8"/>
        <v>0</v>
      </c>
      <c r="BJ55" s="2" t="s">
        <v>10</v>
      </c>
      <c r="BK55" s="7">
        <f t="shared" si="9"/>
        <v>2470</v>
      </c>
      <c r="BL55" s="2" t="s">
        <v>16</v>
      </c>
      <c r="BM55" s="6" t="s">
        <v>170</v>
      </c>
    </row>
    <row r="56" spans="2:65" s="1" customFormat="1" ht="16.5" customHeight="1">
      <c r="B56" s="37">
        <v>39</v>
      </c>
      <c r="C56" s="9" t="s">
        <v>171</v>
      </c>
      <c r="D56" s="9" t="s">
        <v>21</v>
      </c>
      <c r="E56" s="10" t="s">
        <v>172</v>
      </c>
      <c r="F56" s="11" t="s">
        <v>173</v>
      </c>
      <c r="G56" s="12" t="s">
        <v>23</v>
      </c>
      <c r="H56" s="46">
        <v>1</v>
      </c>
      <c r="I56" s="13">
        <v>53850</v>
      </c>
      <c r="J56" s="13">
        <f t="shared" si="0"/>
        <v>53850</v>
      </c>
      <c r="K56" s="11" t="s">
        <v>19</v>
      </c>
      <c r="L56" s="14"/>
      <c r="M56" s="15" t="s">
        <v>0</v>
      </c>
      <c r="N56" s="16" t="s">
        <v>9</v>
      </c>
      <c r="O56" s="17">
        <v>0</v>
      </c>
      <c r="P56" s="17">
        <f t="shared" si="1"/>
        <v>0</v>
      </c>
      <c r="Q56" s="17">
        <v>0.06</v>
      </c>
      <c r="R56" s="17">
        <f t="shared" si="2"/>
        <v>0.06</v>
      </c>
      <c r="S56" s="17">
        <v>0</v>
      </c>
      <c r="T56" s="17">
        <f t="shared" si="3"/>
        <v>0</v>
      </c>
      <c r="U56" s="18"/>
      <c r="V56" s="18"/>
      <c r="W56" s="18"/>
      <c r="X56" s="38"/>
      <c r="AR56" s="6" t="s">
        <v>18</v>
      </c>
      <c r="AT56" s="6" t="s">
        <v>21</v>
      </c>
      <c r="AU56" s="6" t="s">
        <v>11</v>
      </c>
      <c r="AY56" s="2" t="s">
        <v>14</v>
      </c>
      <c r="BE56" s="7">
        <f t="shared" si="4"/>
        <v>53850</v>
      </c>
      <c r="BF56" s="7">
        <f t="shared" si="5"/>
        <v>0</v>
      </c>
      <c r="BG56" s="7">
        <f t="shared" si="6"/>
        <v>0</v>
      </c>
      <c r="BH56" s="7">
        <f t="shared" si="7"/>
        <v>0</v>
      </c>
      <c r="BI56" s="7">
        <f t="shared" si="8"/>
        <v>0</v>
      </c>
      <c r="BJ56" s="2" t="s">
        <v>10</v>
      </c>
      <c r="BK56" s="7">
        <f t="shared" si="9"/>
        <v>53850</v>
      </c>
      <c r="BL56" s="2" t="s">
        <v>16</v>
      </c>
      <c r="BM56" s="6" t="s">
        <v>174</v>
      </c>
    </row>
    <row r="57" spans="2:65" s="1" customFormat="1" ht="16.5" customHeight="1">
      <c r="B57" s="48">
        <v>40</v>
      </c>
      <c r="C57" s="49" t="s">
        <v>175</v>
      </c>
      <c r="D57" s="49" t="s">
        <v>21</v>
      </c>
      <c r="E57" s="50" t="s">
        <v>176</v>
      </c>
      <c r="F57" s="51" t="s">
        <v>177</v>
      </c>
      <c r="G57" s="52" t="s">
        <v>23</v>
      </c>
      <c r="H57" s="53">
        <v>1</v>
      </c>
      <c r="I57" s="54">
        <v>3353</v>
      </c>
      <c r="J57" s="54">
        <f t="shared" si="0"/>
        <v>3353</v>
      </c>
      <c r="K57" s="51" t="s">
        <v>19</v>
      </c>
      <c r="L57" s="55"/>
      <c r="M57" s="56" t="s">
        <v>0</v>
      </c>
      <c r="N57" s="57" t="s">
        <v>9</v>
      </c>
      <c r="O57" s="58">
        <v>0</v>
      </c>
      <c r="P57" s="58">
        <f t="shared" si="1"/>
        <v>0</v>
      </c>
      <c r="Q57" s="58">
        <v>0</v>
      </c>
      <c r="R57" s="58">
        <f t="shared" si="2"/>
        <v>0</v>
      </c>
      <c r="S57" s="58">
        <v>0</v>
      </c>
      <c r="T57" s="58">
        <f t="shared" si="3"/>
        <v>0</v>
      </c>
      <c r="U57" s="59"/>
      <c r="V57" s="59"/>
      <c r="W57" s="59"/>
      <c r="X57" s="60"/>
      <c r="AR57" s="6" t="s">
        <v>18</v>
      </c>
      <c r="AT57" s="6" t="s">
        <v>21</v>
      </c>
      <c r="AU57" s="6" t="s">
        <v>11</v>
      </c>
      <c r="AY57" s="2" t="s">
        <v>14</v>
      </c>
      <c r="BE57" s="7">
        <f t="shared" si="4"/>
        <v>3353</v>
      </c>
      <c r="BF57" s="7">
        <f t="shared" si="5"/>
        <v>0</v>
      </c>
      <c r="BG57" s="7">
        <f t="shared" si="6"/>
        <v>0</v>
      </c>
      <c r="BH57" s="7">
        <f t="shared" si="7"/>
        <v>0</v>
      </c>
      <c r="BI57" s="7">
        <f t="shared" si="8"/>
        <v>0</v>
      </c>
      <c r="BJ57" s="2" t="s">
        <v>10</v>
      </c>
      <c r="BK57" s="7">
        <f t="shared" si="9"/>
        <v>3353</v>
      </c>
      <c r="BL57" s="2" t="s">
        <v>16</v>
      </c>
      <c r="BM57" s="6" t="s">
        <v>178</v>
      </c>
    </row>
    <row r="58" spans="2:65" s="1" customFormat="1" ht="31.5" customHeight="1">
      <c r="B58" s="48">
        <v>41</v>
      </c>
      <c r="C58" s="49" t="s">
        <v>179</v>
      </c>
      <c r="D58" s="49" t="s">
        <v>21</v>
      </c>
      <c r="E58" s="50" t="s">
        <v>180</v>
      </c>
      <c r="F58" s="51" t="s">
        <v>181</v>
      </c>
      <c r="G58" s="52" t="s">
        <v>23</v>
      </c>
      <c r="H58" s="53">
        <v>1</v>
      </c>
      <c r="I58" s="54">
        <v>1230</v>
      </c>
      <c r="J58" s="54">
        <f t="shared" si="0"/>
        <v>1230</v>
      </c>
      <c r="K58" s="51" t="s">
        <v>15</v>
      </c>
      <c r="L58" s="55"/>
      <c r="M58" s="56" t="s">
        <v>0</v>
      </c>
      <c r="N58" s="57" t="s">
        <v>9</v>
      </c>
      <c r="O58" s="58">
        <v>0</v>
      </c>
      <c r="P58" s="58">
        <f t="shared" si="1"/>
        <v>0</v>
      </c>
      <c r="Q58" s="58">
        <v>0.0021</v>
      </c>
      <c r="R58" s="58">
        <f t="shared" si="2"/>
        <v>0.0021</v>
      </c>
      <c r="S58" s="58">
        <v>0</v>
      </c>
      <c r="T58" s="58">
        <f t="shared" si="3"/>
        <v>0</v>
      </c>
      <c r="U58" s="59"/>
      <c r="V58" s="59"/>
      <c r="W58" s="59"/>
      <c r="X58" s="60"/>
      <c r="AR58" s="6" t="s">
        <v>18</v>
      </c>
      <c r="AT58" s="6" t="s">
        <v>21</v>
      </c>
      <c r="AU58" s="6" t="s">
        <v>11</v>
      </c>
      <c r="AY58" s="2" t="s">
        <v>14</v>
      </c>
      <c r="BE58" s="7">
        <f t="shared" si="4"/>
        <v>1230</v>
      </c>
      <c r="BF58" s="7">
        <f t="shared" si="5"/>
        <v>0</v>
      </c>
      <c r="BG58" s="7">
        <f t="shared" si="6"/>
        <v>0</v>
      </c>
      <c r="BH58" s="7">
        <f t="shared" si="7"/>
        <v>0</v>
      </c>
      <c r="BI58" s="7">
        <f t="shared" si="8"/>
        <v>0</v>
      </c>
      <c r="BJ58" s="2" t="s">
        <v>10</v>
      </c>
      <c r="BK58" s="7">
        <f t="shared" si="9"/>
        <v>1230</v>
      </c>
      <c r="BL58" s="2" t="s">
        <v>16</v>
      </c>
      <c r="BM58" s="6" t="s">
        <v>182</v>
      </c>
    </row>
    <row r="59" spans="2:65" s="1" customFormat="1" ht="16.5" customHeight="1">
      <c r="B59" s="37">
        <v>42</v>
      </c>
      <c r="C59" s="9" t="s">
        <v>183</v>
      </c>
      <c r="D59" s="9" t="s">
        <v>21</v>
      </c>
      <c r="E59" s="10" t="s">
        <v>184</v>
      </c>
      <c r="F59" s="11" t="s">
        <v>185</v>
      </c>
      <c r="G59" s="12" t="s">
        <v>23</v>
      </c>
      <c r="H59" s="46">
        <v>1</v>
      </c>
      <c r="I59" s="13">
        <v>3296</v>
      </c>
      <c r="J59" s="13">
        <f t="shared" si="0"/>
        <v>3296</v>
      </c>
      <c r="K59" s="11" t="s">
        <v>19</v>
      </c>
      <c r="L59" s="14"/>
      <c r="M59" s="15" t="s">
        <v>0</v>
      </c>
      <c r="N59" s="16" t="s">
        <v>9</v>
      </c>
      <c r="O59" s="17">
        <v>0</v>
      </c>
      <c r="P59" s="17">
        <f t="shared" si="1"/>
        <v>0</v>
      </c>
      <c r="Q59" s="17">
        <v>0</v>
      </c>
      <c r="R59" s="17">
        <f t="shared" si="2"/>
        <v>0</v>
      </c>
      <c r="S59" s="17">
        <v>0</v>
      </c>
      <c r="T59" s="17">
        <f t="shared" si="3"/>
        <v>0</v>
      </c>
      <c r="U59" s="18"/>
      <c r="V59" s="18"/>
      <c r="W59" s="18"/>
      <c r="X59" s="38"/>
      <c r="AR59" s="6" t="s">
        <v>18</v>
      </c>
      <c r="AT59" s="6" t="s">
        <v>21</v>
      </c>
      <c r="AU59" s="6" t="s">
        <v>11</v>
      </c>
      <c r="AY59" s="2" t="s">
        <v>14</v>
      </c>
      <c r="BE59" s="7">
        <f t="shared" si="4"/>
        <v>3296</v>
      </c>
      <c r="BF59" s="7">
        <f t="shared" si="5"/>
        <v>0</v>
      </c>
      <c r="BG59" s="7">
        <f t="shared" si="6"/>
        <v>0</v>
      </c>
      <c r="BH59" s="7">
        <f t="shared" si="7"/>
        <v>0</v>
      </c>
      <c r="BI59" s="7">
        <f t="shared" si="8"/>
        <v>0</v>
      </c>
      <c r="BJ59" s="2" t="s">
        <v>10</v>
      </c>
      <c r="BK59" s="7">
        <f t="shared" si="9"/>
        <v>3296</v>
      </c>
      <c r="BL59" s="2" t="s">
        <v>16</v>
      </c>
      <c r="BM59" s="6" t="s">
        <v>186</v>
      </c>
    </row>
    <row r="60" spans="2:65" s="1" customFormat="1" ht="16.5" customHeight="1">
      <c r="B60" s="37">
        <v>43</v>
      </c>
      <c r="C60" s="9" t="s">
        <v>187</v>
      </c>
      <c r="D60" s="9" t="s">
        <v>21</v>
      </c>
      <c r="E60" s="10" t="s">
        <v>188</v>
      </c>
      <c r="F60" s="11" t="s">
        <v>189</v>
      </c>
      <c r="G60" s="12" t="s">
        <v>23</v>
      </c>
      <c r="H60" s="46">
        <v>1</v>
      </c>
      <c r="I60" s="13">
        <v>34266</v>
      </c>
      <c r="J60" s="13">
        <f t="shared" si="0"/>
        <v>34266</v>
      </c>
      <c r="K60" s="11" t="s">
        <v>19</v>
      </c>
      <c r="L60" s="14"/>
      <c r="M60" s="15" t="s">
        <v>0</v>
      </c>
      <c r="N60" s="16" t="s">
        <v>9</v>
      </c>
      <c r="O60" s="17">
        <v>0</v>
      </c>
      <c r="P60" s="17">
        <f t="shared" si="1"/>
        <v>0</v>
      </c>
      <c r="Q60" s="17">
        <v>0.157</v>
      </c>
      <c r="R60" s="17">
        <f t="shared" si="2"/>
        <v>0.157</v>
      </c>
      <c r="S60" s="17">
        <v>0</v>
      </c>
      <c r="T60" s="17">
        <f t="shared" si="3"/>
        <v>0</v>
      </c>
      <c r="U60" s="18"/>
      <c r="V60" s="18"/>
      <c r="W60" s="18"/>
      <c r="X60" s="38"/>
      <c r="AR60" s="6" t="s">
        <v>18</v>
      </c>
      <c r="AT60" s="6" t="s">
        <v>21</v>
      </c>
      <c r="AU60" s="6" t="s">
        <v>11</v>
      </c>
      <c r="AY60" s="2" t="s">
        <v>14</v>
      </c>
      <c r="BE60" s="7">
        <f t="shared" si="4"/>
        <v>34266</v>
      </c>
      <c r="BF60" s="7">
        <f t="shared" si="5"/>
        <v>0</v>
      </c>
      <c r="BG60" s="7">
        <f t="shared" si="6"/>
        <v>0</v>
      </c>
      <c r="BH60" s="7">
        <f t="shared" si="7"/>
        <v>0</v>
      </c>
      <c r="BI60" s="7">
        <f t="shared" si="8"/>
        <v>0</v>
      </c>
      <c r="BJ60" s="2" t="s">
        <v>10</v>
      </c>
      <c r="BK60" s="7">
        <f t="shared" si="9"/>
        <v>34266</v>
      </c>
      <c r="BL60" s="2" t="s">
        <v>16</v>
      </c>
      <c r="BM60" s="6" t="s">
        <v>190</v>
      </c>
    </row>
    <row r="61" spans="2:65" s="1" customFormat="1" ht="16.5" customHeight="1">
      <c r="B61" s="48">
        <v>44</v>
      </c>
      <c r="C61" s="49" t="s">
        <v>191</v>
      </c>
      <c r="D61" s="49" t="s">
        <v>21</v>
      </c>
      <c r="E61" s="50" t="s">
        <v>192</v>
      </c>
      <c r="F61" s="51" t="s">
        <v>193</v>
      </c>
      <c r="G61" s="52" t="s">
        <v>23</v>
      </c>
      <c r="H61" s="53">
        <v>1</v>
      </c>
      <c r="I61" s="54">
        <v>1520</v>
      </c>
      <c r="J61" s="54">
        <f t="shared" si="0"/>
        <v>1520</v>
      </c>
      <c r="K61" s="51" t="s">
        <v>19</v>
      </c>
      <c r="L61" s="55"/>
      <c r="M61" s="56" t="s">
        <v>0</v>
      </c>
      <c r="N61" s="57" t="s">
        <v>9</v>
      </c>
      <c r="O61" s="58">
        <v>0</v>
      </c>
      <c r="P61" s="58">
        <f t="shared" si="1"/>
        <v>0</v>
      </c>
      <c r="Q61" s="58">
        <v>0.0045</v>
      </c>
      <c r="R61" s="58">
        <f t="shared" si="2"/>
        <v>0.0045</v>
      </c>
      <c r="S61" s="58">
        <v>0</v>
      </c>
      <c r="T61" s="58">
        <f t="shared" si="3"/>
        <v>0</v>
      </c>
      <c r="U61" s="59"/>
      <c r="V61" s="59"/>
      <c r="W61" s="59"/>
      <c r="X61" s="60"/>
      <c r="AR61" s="6" t="s">
        <v>18</v>
      </c>
      <c r="AT61" s="6" t="s">
        <v>21</v>
      </c>
      <c r="AU61" s="6" t="s">
        <v>11</v>
      </c>
      <c r="AY61" s="2" t="s">
        <v>14</v>
      </c>
      <c r="BE61" s="7">
        <f t="shared" si="4"/>
        <v>1520</v>
      </c>
      <c r="BF61" s="7">
        <f t="shared" si="5"/>
        <v>0</v>
      </c>
      <c r="BG61" s="7">
        <f t="shared" si="6"/>
        <v>0</v>
      </c>
      <c r="BH61" s="7">
        <f t="shared" si="7"/>
        <v>0</v>
      </c>
      <c r="BI61" s="7">
        <f t="shared" si="8"/>
        <v>0</v>
      </c>
      <c r="BJ61" s="2" t="s">
        <v>10</v>
      </c>
      <c r="BK61" s="7">
        <f t="shared" si="9"/>
        <v>1520</v>
      </c>
      <c r="BL61" s="2" t="s">
        <v>16</v>
      </c>
      <c r="BM61" s="6" t="s">
        <v>194</v>
      </c>
    </row>
    <row r="62" spans="2:65" s="1" customFormat="1" ht="16.5" customHeight="1">
      <c r="B62" s="48">
        <v>45</v>
      </c>
      <c r="C62" s="49" t="s">
        <v>195</v>
      </c>
      <c r="D62" s="49" t="s">
        <v>21</v>
      </c>
      <c r="E62" s="50" t="s">
        <v>196</v>
      </c>
      <c r="F62" s="51" t="s">
        <v>197</v>
      </c>
      <c r="G62" s="52" t="s">
        <v>23</v>
      </c>
      <c r="H62" s="53">
        <v>1</v>
      </c>
      <c r="I62" s="54">
        <v>458</v>
      </c>
      <c r="J62" s="54">
        <f t="shared" si="0"/>
        <v>458</v>
      </c>
      <c r="K62" s="51" t="s">
        <v>15</v>
      </c>
      <c r="L62" s="55"/>
      <c r="M62" s="56" t="s">
        <v>0</v>
      </c>
      <c r="N62" s="57" t="s">
        <v>9</v>
      </c>
      <c r="O62" s="58">
        <v>0</v>
      </c>
      <c r="P62" s="58">
        <f t="shared" si="1"/>
        <v>0</v>
      </c>
      <c r="Q62" s="58">
        <v>0.0073</v>
      </c>
      <c r="R62" s="58">
        <f t="shared" si="2"/>
        <v>0.0073</v>
      </c>
      <c r="S62" s="58">
        <v>0</v>
      </c>
      <c r="T62" s="58">
        <f t="shared" si="3"/>
        <v>0</v>
      </c>
      <c r="U62" s="59"/>
      <c r="V62" s="59"/>
      <c r="W62" s="59"/>
      <c r="X62" s="60"/>
      <c r="AR62" s="6" t="s">
        <v>18</v>
      </c>
      <c r="AT62" s="6" t="s">
        <v>21</v>
      </c>
      <c r="AU62" s="6" t="s">
        <v>11</v>
      </c>
      <c r="AY62" s="2" t="s">
        <v>14</v>
      </c>
      <c r="BE62" s="7">
        <f t="shared" si="4"/>
        <v>458</v>
      </c>
      <c r="BF62" s="7">
        <f t="shared" si="5"/>
        <v>0</v>
      </c>
      <c r="BG62" s="7">
        <f t="shared" si="6"/>
        <v>0</v>
      </c>
      <c r="BH62" s="7">
        <f t="shared" si="7"/>
        <v>0</v>
      </c>
      <c r="BI62" s="7">
        <f t="shared" si="8"/>
        <v>0</v>
      </c>
      <c r="BJ62" s="2" t="s">
        <v>10</v>
      </c>
      <c r="BK62" s="7">
        <f t="shared" si="9"/>
        <v>458</v>
      </c>
      <c r="BL62" s="2" t="s">
        <v>16</v>
      </c>
      <c r="BM62" s="6" t="s">
        <v>198</v>
      </c>
    </row>
    <row r="63" spans="2:65" s="1" customFormat="1" ht="16.5" customHeight="1">
      <c r="B63" s="48">
        <v>46</v>
      </c>
      <c r="C63" s="49" t="s">
        <v>199</v>
      </c>
      <c r="D63" s="49" t="s">
        <v>21</v>
      </c>
      <c r="E63" s="50" t="s">
        <v>200</v>
      </c>
      <c r="F63" s="51" t="s">
        <v>201</v>
      </c>
      <c r="G63" s="52" t="s">
        <v>23</v>
      </c>
      <c r="H63" s="53">
        <v>1</v>
      </c>
      <c r="I63" s="54">
        <v>253</v>
      </c>
      <c r="J63" s="54">
        <f t="shared" si="0"/>
        <v>253</v>
      </c>
      <c r="K63" s="51" t="s">
        <v>15</v>
      </c>
      <c r="L63" s="55"/>
      <c r="M63" s="56" t="s">
        <v>0</v>
      </c>
      <c r="N63" s="57" t="s">
        <v>9</v>
      </c>
      <c r="O63" s="58">
        <v>0</v>
      </c>
      <c r="P63" s="58">
        <f t="shared" si="1"/>
        <v>0</v>
      </c>
      <c r="Q63" s="58">
        <v>0.0009</v>
      </c>
      <c r="R63" s="58">
        <f t="shared" si="2"/>
        <v>0.0009</v>
      </c>
      <c r="S63" s="58">
        <v>0</v>
      </c>
      <c r="T63" s="58">
        <f t="shared" si="3"/>
        <v>0</v>
      </c>
      <c r="U63" s="59"/>
      <c r="V63" s="59"/>
      <c r="W63" s="59"/>
      <c r="X63" s="60"/>
      <c r="AR63" s="6" t="s">
        <v>18</v>
      </c>
      <c r="AT63" s="6" t="s">
        <v>21</v>
      </c>
      <c r="AU63" s="6" t="s">
        <v>11</v>
      </c>
      <c r="AY63" s="2" t="s">
        <v>14</v>
      </c>
      <c r="BE63" s="7">
        <f t="shared" si="4"/>
        <v>253</v>
      </c>
      <c r="BF63" s="7">
        <f t="shared" si="5"/>
        <v>0</v>
      </c>
      <c r="BG63" s="7">
        <f t="shared" si="6"/>
        <v>0</v>
      </c>
      <c r="BH63" s="7">
        <f t="shared" si="7"/>
        <v>0</v>
      </c>
      <c r="BI63" s="7">
        <f t="shared" si="8"/>
        <v>0</v>
      </c>
      <c r="BJ63" s="2" t="s">
        <v>10</v>
      </c>
      <c r="BK63" s="7">
        <f t="shared" si="9"/>
        <v>253</v>
      </c>
      <c r="BL63" s="2" t="s">
        <v>16</v>
      </c>
      <c r="BM63" s="6" t="s">
        <v>202</v>
      </c>
    </row>
    <row r="64" spans="2:65" s="1" customFormat="1" ht="16.5" customHeight="1">
      <c r="B64" s="48">
        <v>47</v>
      </c>
      <c r="C64" s="49" t="s">
        <v>203</v>
      </c>
      <c r="D64" s="49" t="s">
        <v>21</v>
      </c>
      <c r="E64" s="50" t="s">
        <v>204</v>
      </c>
      <c r="F64" s="51" t="s">
        <v>205</v>
      </c>
      <c r="G64" s="52" t="s">
        <v>23</v>
      </c>
      <c r="H64" s="53">
        <v>4</v>
      </c>
      <c r="I64" s="54">
        <v>829</v>
      </c>
      <c r="J64" s="54">
        <f t="shared" si="0"/>
        <v>3316</v>
      </c>
      <c r="K64" s="51" t="s">
        <v>15</v>
      </c>
      <c r="L64" s="55"/>
      <c r="M64" s="56" t="s">
        <v>0</v>
      </c>
      <c r="N64" s="57" t="s">
        <v>9</v>
      </c>
      <c r="O64" s="58">
        <v>0</v>
      </c>
      <c r="P64" s="58">
        <f t="shared" si="1"/>
        <v>0</v>
      </c>
      <c r="Q64" s="58">
        <v>0.0133</v>
      </c>
      <c r="R64" s="58">
        <f t="shared" si="2"/>
        <v>0.0532</v>
      </c>
      <c r="S64" s="58">
        <v>0</v>
      </c>
      <c r="T64" s="58">
        <f t="shared" si="3"/>
        <v>0</v>
      </c>
      <c r="U64" s="59"/>
      <c r="V64" s="59"/>
      <c r="W64" s="59"/>
      <c r="X64" s="60"/>
      <c r="AR64" s="6" t="s">
        <v>18</v>
      </c>
      <c r="AT64" s="6" t="s">
        <v>21</v>
      </c>
      <c r="AU64" s="6" t="s">
        <v>11</v>
      </c>
      <c r="AY64" s="2" t="s">
        <v>14</v>
      </c>
      <c r="BE64" s="7">
        <f t="shared" si="4"/>
        <v>3316</v>
      </c>
      <c r="BF64" s="7">
        <f t="shared" si="5"/>
        <v>0</v>
      </c>
      <c r="BG64" s="7">
        <f t="shared" si="6"/>
        <v>0</v>
      </c>
      <c r="BH64" s="7">
        <f t="shared" si="7"/>
        <v>0</v>
      </c>
      <c r="BI64" s="7">
        <f t="shared" si="8"/>
        <v>0</v>
      </c>
      <c r="BJ64" s="2" t="s">
        <v>10</v>
      </c>
      <c r="BK64" s="7">
        <f t="shared" si="9"/>
        <v>3316</v>
      </c>
      <c r="BL64" s="2" t="s">
        <v>16</v>
      </c>
      <c r="BM64" s="6" t="s">
        <v>206</v>
      </c>
    </row>
    <row r="65" spans="2:65" s="1" customFormat="1" ht="16.5" customHeight="1" thickBot="1">
      <c r="B65" s="61">
        <v>48</v>
      </c>
      <c r="C65" s="62" t="s">
        <v>207</v>
      </c>
      <c r="D65" s="62" t="s">
        <v>21</v>
      </c>
      <c r="E65" s="63" t="s">
        <v>200</v>
      </c>
      <c r="F65" s="64" t="s">
        <v>201</v>
      </c>
      <c r="G65" s="65" t="s">
        <v>23</v>
      </c>
      <c r="H65" s="66">
        <v>4</v>
      </c>
      <c r="I65" s="67">
        <v>253</v>
      </c>
      <c r="J65" s="67">
        <f t="shared" si="0"/>
        <v>1012</v>
      </c>
      <c r="K65" s="64" t="s">
        <v>15</v>
      </c>
      <c r="L65" s="68"/>
      <c r="M65" s="69" t="s">
        <v>0</v>
      </c>
      <c r="N65" s="70" t="s">
        <v>9</v>
      </c>
      <c r="O65" s="71">
        <v>0</v>
      </c>
      <c r="P65" s="71">
        <f t="shared" si="1"/>
        <v>0</v>
      </c>
      <c r="Q65" s="71">
        <v>0.0009</v>
      </c>
      <c r="R65" s="71">
        <f t="shared" si="2"/>
        <v>0.0036</v>
      </c>
      <c r="S65" s="71">
        <v>0</v>
      </c>
      <c r="T65" s="71">
        <f t="shared" si="3"/>
        <v>0</v>
      </c>
      <c r="U65" s="72"/>
      <c r="V65" s="72"/>
      <c r="W65" s="72"/>
      <c r="X65" s="73"/>
      <c r="AR65" s="6" t="s">
        <v>18</v>
      </c>
      <c r="AT65" s="6" t="s">
        <v>21</v>
      </c>
      <c r="AU65" s="6" t="s">
        <v>11</v>
      </c>
      <c r="AY65" s="2" t="s">
        <v>14</v>
      </c>
      <c r="BE65" s="7">
        <f t="shared" si="4"/>
        <v>1012</v>
      </c>
      <c r="BF65" s="7">
        <f t="shared" si="5"/>
        <v>0</v>
      </c>
      <c r="BG65" s="7">
        <f t="shared" si="6"/>
        <v>0</v>
      </c>
      <c r="BH65" s="7">
        <f t="shared" si="7"/>
        <v>0</v>
      </c>
      <c r="BI65" s="7">
        <f t="shared" si="8"/>
        <v>0</v>
      </c>
      <c r="BJ65" s="2" t="s">
        <v>10</v>
      </c>
      <c r="BK65" s="7">
        <f t="shared" si="9"/>
        <v>1012</v>
      </c>
      <c r="BL65" s="2" t="s">
        <v>16</v>
      </c>
      <c r="BM65" s="6" t="s">
        <v>208</v>
      </c>
    </row>
    <row r="66" spans="23:24" ht="14" thickBot="1">
      <c r="W66" s="39" t="s">
        <v>217</v>
      </c>
      <c r="X66" s="40"/>
    </row>
  </sheetData>
  <mergeCells count="3">
    <mergeCell ref="D2:W2"/>
    <mergeCell ref="E5:H5"/>
    <mergeCell ref="E7:H7"/>
  </mergeCells>
  <printOptions/>
  <pageMargins left="0.25" right="0.25" top="0.75" bottom="0.75" header="0.3" footer="0.3"/>
  <pageSetup blackAndWhite="1" fitToHeight="100" fitToWidth="1" horizontalDpi="600" verticalDpi="600" orientation="portrait" paperSize="9" scale="2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Q40"/>
  <sheetViews>
    <sheetView showGridLines="0" zoomScale="85" zoomScaleNormal="85" workbookViewId="0" topLeftCell="A1">
      <selection activeCell="B23" sqref="B23"/>
    </sheetView>
  </sheetViews>
  <sheetFormatPr defaultColWidth="9.28125" defaultRowHeight="12"/>
  <cols>
    <col min="1" max="1" width="1.421875" style="0" customWidth="1"/>
    <col min="2" max="2" width="4.421875" style="32" customWidth="1"/>
    <col min="3" max="3" width="5.421875" style="32" customWidth="1"/>
    <col min="4" max="4" width="17.28125" style="0" customWidth="1"/>
    <col min="5" max="5" width="78.00390625" style="0" customWidth="1"/>
    <col min="6" max="6" width="7.421875" style="0" customWidth="1"/>
    <col min="7" max="7" width="13.7109375" style="98" customWidth="1"/>
    <col min="8" max="8" width="14.7109375" style="127" customWidth="1"/>
    <col min="9" max="9" width="19.7109375" style="97" customWidth="1"/>
    <col min="10" max="10" width="30.7109375" style="97" customWidth="1"/>
    <col min="11" max="11" width="22.7109375" style="97" customWidth="1"/>
    <col min="12" max="12" width="7.421875" style="0" customWidth="1"/>
    <col min="13" max="13" width="11.7109375" style="0" customWidth="1"/>
    <col min="14" max="14" width="127.421875" style="0" customWidth="1"/>
    <col min="15" max="15" width="5.7109375" style="0" customWidth="1"/>
    <col min="16" max="16" width="16.28125" style="0" customWidth="1"/>
  </cols>
  <sheetData>
    <row r="1" spans="1:13" ht="15.75" customHeight="1">
      <c r="A1" s="188" t="s">
        <v>289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5.75" customHeight="1">
      <c r="A2" s="188" t="s">
        <v>290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ht="12" customHeight="1">
      <c r="C3" s="137" t="s">
        <v>2</v>
      </c>
    </row>
    <row r="4" spans="4:11" ht="33.75" customHeight="1">
      <c r="D4" s="188" t="s">
        <v>288</v>
      </c>
      <c r="E4" s="188"/>
      <c r="F4" s="188"/>
      <c r="G4" s="188"/>
      <c r="H4" s="189"/>
      <c r="I4" s="189"/>
      <c r="J4" s="189"/>
      <c r="K4" s="189"/>
    </row>
    <row r="5" spans="2:11" s="1" customFormat="1" ht="12" customHeight="1">
      <c r="B5" s="33"/>
      <c r="C5" s="137" t="s">
        <v>12</v>
      </c>
      <c r="G5" s="99"/>
      <c r="H5" s="128"/>
      <c r="I5" s="100"/>
      <c r="J5" s="100"/>
      <c r="K5" s="100"/>
    </row>
    <row r="6" spans="2:11" s="1" customFormat="1" ht="24" customHeight="1">
      <c r="B6" s="33"/>
      <c r="C6" s="137"/>
      <c r="D6" s="88" t="s">
        <v>241</v>
      </c>
      <c r="G6" s="99"/>
      <c r="H6" s="128"/>
      <c r="I6" s="100"/>
      <c r="J6" s="100"/>
      <c r="K6" s="100"/>
    </row>
    <row r="7" spans="2:11" s="1" customFormat="1" ht="16.25" customHeight="1">
      <c r="B7" s="33"/>
      <c r="C7" s="33"/>
      <c r="D7" s="88" t="s">
        <v>242</v>
      </c>
      <c r="G7" s="99"/>
      <c r="H7" s="128"/>
      <c r="I7" s="100"/>
      <c r="J7" s="100"/>
      <c r="K7" s="100"/>
    </row>
    <row r="8" spans="2:11" s="1" customFormat="1" ht="12" customHeight="1">
      <c r="B8" s="33"/>
      <c r="C8" s="137"/>
      <c r="G8" s="99"/>
      <c r="H8" s="128"/>
      <c r="I8" s="100"/>
      <c r="J8" s="100"/>
      <c r="K8" s="100"/>
    </row>
    <row r="9" spans="2:11" s="1" customFormat="1" ht="18" customHeight="1">
      <c r="B9" s="33"/>
      <c r="C9" s="33"/>
      <c r="D9" s="8"/>
      <c r="G9" s="99"/>
      <c r="H9" s="128"/>
      <c r="I9" s="100"/>
      <c r="J9" s="100"/>
      <c r="K9" s="100"/>
    </row>
    <row r="10" spans="2:11" s="1" customFormat="1" ht="17.25" customHeight="1" thickBot="1">
      <c r="B10" s="33"/>
      <c r="C10" s="33"/>
      <c r="D10" s="8"/>
      <c r="G10" s="74" t="s">
        <v>220</v>
      </c>
      <c r="H10" s="129" t="s">
        <v>221</v>
      </c>
      <c r="I10" s="74" t="s">
        <v>219</v>
      </c>
      <c r="J10" s="74"/>
      <c r="K10" s="100"/>
    </row>
    <row r="11" spans="2:17" s="1" customFormat="1" ht="22.5" customHeight="1" thickBot="1">
      <c r="B11" s="34" t="s">
        <v>211</v>
      </c>
      <c r="C11" s="84"/>
      <c r="D11" s="84" t="s">
        <v>213</v>
      </c>
      <c r="E11" s="84" t="s">
        <v>214</v>
      </c>
      <c r="F11" s="29"/>
      <c r="G11" s="101" t="s">
        <v>215</v>
      </c>
      <c r="H11" s="130" t="s">
        <v>215</v>
      </c>
      <c r="I11" s="101" t="s">
        <v>215</v>
      </c>
      <c r="J11" s="177" t="s">
        <v>291</v>
      </c>
      <c r="K11" s="102" t="s">
        <v>217</v>
      </c>
      <c r="L11" s="91"/>
      <c r="M11" s="91"/>
      <c r="N11" s="91"/>
      <c r="O11" s="91"/>
      <c r="P11" s="91"/>
      <c r="Q11" s="91"/>
    </row>
    <row r="12" spans="2:17" s="1" customFormat="1" ht="28.5" customHeight="1" thickBot="1">
      <c r="B12" s="194" t="s">
        <v>292</v>
      </c>
      <c r="C12" s="195"/>
      <c r="D12" s="195"/>
      <c r="E12" s="195"/>
      <c r="F12" s="195"/>
      <c r="G12" s="195"/>
      <c r="H12" s="195"/>
      <c r="I12" s="195"/>
      <c r="J12" s="195"/>
      <c r="K12" s="196"/>
      <c r="L12" s="92"/>
      <c r="M12" s="92"/>
      <c r="N12" s="93"/>
      <c r="O12" s="94"/>
      <c r="P12" s="95"/>
      <c r="Q12" s="96"/>
    </row>
    <row r="13" spans="2:17" s="1" customFormat="1" ht="16.5" customHeight="1">
      <c r="B13" s="80">
        <v>1</v>
      </c>
      <c r="C13" s="75" t="s">
        <v>21</v>
      </c>
      <c r="D13" s="124" t="s">
        <v>218</v>
      </c>
      <c r="E13" s="120" t="s">
        <v>223</v>
      </c>
      <c r="F13" s="76" t="s">
        <v>23</v>
      </c>
      <c r="G13" s="106"/>
      <c r="H13" s="106">
        <v>117</v>
      </c>
      <c r="I13" s="107">
        <v>117</v>
      </c>
      <c r="J13" s="180"/>
      <c r="K13" s="108">
        <f>I13*J13</f>
        <v>0</v>
      </c>
      <c r="L13" s="92"/>
      <c r="M13" s="92"/>
      <c r="N13" s="93"/>
      <c r="O13" s="94"/>
      <c r="P13" s="95"/>
      <c r="Q13" s="96"/>
    </row>
    <row r="14" spans="2:17" s="1" customFormat="1" ht="16.5" customHeight="1">
      <c r="B14" s="80">
        <v>2</v>
      </c>
      <c r="C14" s="75" t="s">
        <v>21</v>
      </c>
      <c r="D14" s="124" t="s">
        <v>129</v>
      </c>
      <c r="E14" s="120" t="s">
        <v>238</v>
      </c>
      <c r="F14" s="76" t="s">
        <v>23</v>
      </c>
      <c r="G14" s="106"/>
      <c r="H14" s="133">
        <v>3</v>
      </c>
      <c r="I14" s="107">
        <v>3</v>
      </c>
      <c r="J14" s="180"/>
      <c r="K14" s="108">
        <f aca="true" t="shared" si="0" ref="K14:K20">I14*J14</f>
        <v>0</v>
      </c>
      <c r="L14" s="92"/>
      <c r="M14" s="92"/>
      <c r="N14" s="93"/>
      <c r="O14" s="94"/>
      <c r="P14" s="95"/>
      <c r="Q14" s="96"/>
    </row>
    <row r="15" spans="2:17" s="1" customFormat="1" ht="16.5" customHeight="1">
      <c r="B15" s="80">
        <v>3</v>
      </c>
      <c r="C15" s="75" t="s">
        <v>21</v>
      </c>
      <c r="D15" s="124" t="s">
        <v>129</v>
      </c>
      <c r="E15" s="120" t="s">
        <v>239</v>
      </c>
      <c r="F15" s="76" t="s">
        <v>23</v>
      </c>
      <c r="G15" s="106"/>
      <c r="H15" s="133">
        <v>5</v>
      </c>
      <c r="I15" s="107">
        <v>5</v>
      </c>
      <c r="J15" s="180"/>
      <c r="K15" s="108">
        <f t="shared" si="0"/>
        <v>0</v>
      </c>
      <c r="L15" s="92"/>
      <c r="M15" s="92"/>
      <c r="N15" s="93"/>
      <c r="O15" s="94"/>
      <c r="P15" s="95"/>
      <c r="Q15" s="96"/>
    </row>
    <row r="16" spans="2:17" s="1" customFormat="1" ht="16.5" customHeight="1">
      <c r="B16" s="80">
        <v>4</v>
      </c>
      <c r="C16" s="75" t="s">
        <v>21</v>
      </c>
      <c r="D16" s="124" t="s">
        <v>141</v>
      </c>
      <c r="E16" s="120" t="s">
        <v>232</v>
      </c>
      <c r="F16" s="76" t="s">
        <v>23</v>
      </c>
      <c r="G16" s="106"/>
      <c r="H16" s="133">
        <v>80</v>
      </c>
      <c r="I16" s="107">
        <v>80</v>
      </c>
      <c r="J16" s="180"/>
      <c r="K16" s="108">
        <f t="shared" si="0"/>
        <v>0</v>
      </c>
      <c r="L16" s="92"/>
      <c r="M16" s="92"/>
      <c r="N16" s="93"/>
      <c r="O16" s="94"/>
      <c r="P16" s="95"/>
      <c r="Q16" s="96"/>
    </row>
    <row r="17" spans="2:17" s="1" customFormat="1" ht="16.5" customHeight="1">
      <c r="B17" s="80">
        <v>5</v>
      </c>
      <c r="C17" s="75" t="s">
        <v>21</v>
      </c>
      <c r="D17" s="124" t="s">
        <v>141</v>
      </c>
      <c r="E17" s="120" t="s">
        <v>240</v>
      </c>
      <c r="F17" s="76" t="s">
        <v>23</v>
      </c>
      <c r="G17" s="106"/>
      <c r="H17" s="133">
        <v>59</v>
      </c>
      <c r="I17" s="107">
        <v>59</v>
      </c>
      <c r="J17" s="180"/>
      <c r="K17" s="108">
        <f t="shared" si="0"/>
        <v>0</v>
      </c>
      <c r="L17" s="92"/>
      <c r="M17" s="92"/>
      <c r="N17" s="93"/>
      <c r="O17" s="94"/>
      <c r="P17" s="95"/>
      <c r="Q17" s="96"/>
    </row>
    <row r="18" spans="2:17" s="1" customFormat="1" ht="17.25" customHeight="1">
      <c r="B18" s="80">
        <v>6</v>
      </c>
      <c r="C18" s="75" t="s">
        <v>21</v>
      </c>
      <c r="D18" s="124" t="s">
        <v>152</v>
      </c>
      <c r="E18" s="120" t="s">
        <v>233</v>
      </c>
      <c r="F18" s="76" t="s">
        <v>23</v>
      </c>
      <c r="G18" s="106"/>
      <c r="H18" s="133">
        <v>2</v>
      </c>
      <c r="I18" s="107">
        <v>2</v>
      </c>
      <c r="J18" s="180"/>
      <c r="K18" s="108">
        <f t="shared" si="0"/>
        <v>0</v>
      </c>
      <c r="L18" s="92"/>
      <c r="M18" s="92"/>
      <c r="N18" s="93"/>
      <c r="O18" s="94"/>
      <c r="P18" s="95"/>
      <c r="Q18" s="96"/>
    </row>
    <row r="19" spans="2:17" s="1" customFormat="1" ht="16.5" customHeight="1">
      <c r="B19" s="80">
        <v>7</v>
      </c>
      <c r="C19" s="75" t="s">
        <v>21</v>
      </c>
      <c r="D19" s="124" t="s">
        <v>41</v>
      </c>
      <c r="E19" s="120" t="s">
        <v>42</v>
      </c>
      <c r="F19" s="76" t="s">
        <v>22</v>
      </c>
      <c r="G19" s="106"/>
      <c r="H19" s="133">
        <v>5</v>
      </c>
      <c r="I19" s="107">
        <v>5</v>
      </c>
      <c r="J19" s="180"/>
      <c r="K19" s="108">
        <f t="shared" si="0"/>
        <v>0</v>
      </c>
      <c r="L19" s="92"/>
      <c r="M19" s="92"/>
      <c r="N19" s="93"/>
      <c r="O19" s="94"/>
      <c r="P19" s="95"/>
      <c r="Q19" s="96"/>
    </row>
    <row r="20" spans="2:17" s="1" customFormat="1" ht="16.5" customHeight="1" thickBot="1">
      <c r="B20" s="81">
        <v>8</v>
      </c>
      <c r="C20" s="82" t="s">
        <v>21</v>
      </c>
      <c r="D20" s="125" t="s">
        <v>45</v>
      </c>
      <c r="E20" s="122" t="s">
        <v>46</v>
      </c>
      <c r="F20" s="83" t="s">
        <v>22</v>
      </c>
      <c r="G20" s="109"/>
      <c r="H20" s="139">
        <v>1</v>
      </c>
      <c r="I20" s="107">
        <v>1</v>
      </c>
      <c r="J20" s="181"/>
      <c r="K20" s="111">
        <f t="shared" si="0"/>
        <v>0</v>
      </c>
      <c r="L20" s="92"/>
      <c r="M20" s="92"/>
      <c r="N20" s="93"/>
      <c r="O20" s="94"/>
      <c r="P20" s="95"/>
      <c r="Q20" s="96"/>
    </row>
    <row r="21" spans="2:17" s="1" customFormat="1" ht="25.5" customHeight="1" thickBot="1">
      <c r="B21" s="197"/>
      <c r="C21" s="198"/>
      <c r="D21" s="198"/>
      <c r="E21" s="198"/>
      <c r="F21" s="198"/>
      <c r="G21" s="198"/>
      <c r="H21" s="199"/>
      <c r="I21" s="200" t="s">
        <v>294</v>
      </c>
      <c r="J21" s="201"/>
      <c r="K21" s="112">
        <f>SUM(K13:K20)</f>
        <v>0</v>
      </c>
      <c r="L21" s="92"/>
      <c r="M21" s="92"/>
      <c r="N21" s="93"/>
      <c r="O21" s="94"/>
      <c r="P21" s="95"/>
      <c r="Q21" s="96"/>
    </row>
    <row r="22" spans="12:17" ht="12">
      <c r="L22" s="92"/>
      <c r="M22" s="92"/>
      <c r="N22" s="93"/>
      <c r="O22" s="94"/>
      <c r="P22" s="95"/>
      <c r="Q22" s="96"/>
    </row>
    <row r="23" spans="12:17" ht="12">
      <c r="L23" s="92"/>
      <c r="M23" s="92"/>
      <c r="N23" s="93"/>
      <c r="O23" s="94"/>
      <c r="P23" s="95"/>
      <c r="Q23" s="96"/>
    </row>
    <row r="24" spans="12:17" ht="12">
      <c r="L24" s="92"/>
      <c r="M24" s="92"/>
      <c r="N24" s="93"/>
      <c r="O24" s="94"/>
      <c r="P24" s="95"/>
      <c r="Q24" s="96"/>
    </row>
    <row r="25" spans="12:17" ht="12">
      <c r="L25" s="92"/>
      <c r="M25" s="92"/>
      <c r="N25" s="93"/>
      <c r="O25" s="94"/>
      <c r="P25" s="95"/>
      <c r="Q25" s="96"/>
    </row>
    <row r="26" spans="12:17" ht="12">
      <c r="L26" s="92"/>
      <c r="M26" s="92"/>
      <c r="N26" s="93"/>
      <c r="O26" s="94"/>
      <c r="P26" s="95"/>
      <c r="Q26" s="96"/>
    </row>
    <row r="27" spans="12:17" ht="12">
      <c r="L27" s="92"/>
      <c r="M27" s="92"/>
      <c r="N27" s="93"/>
      <c r="O27" s="94"/>
      <c r="P27" s="95"/>
      <c r="Q27" s="96"/>
    </row>
    <row r="28" spans="12:17" ht="12">
      <c r="L28" s="92"/>
      <c r="M28" s="92"/>
      <c r="N28" s="93"/>
      <c r="O28" s="94"/>
      <c r="P28" s="95"/>
      <c r="Q28" s="96"/>
    </row>
    <row r="29" spans="12:17" ht="12">
      <c r="L29" s="92"/>
      <c r="M29" s="92"/>
      <c r="N29" s="93"/>
      <c r="O29" s="94"/>
      <c r="P29" s="95"/>
      <c r="Q29" s="96"/>
    </row>
    <row r="30" spans="12:17" ht="12">
      <c r="L30" s="92"/>
      <c r="M30" s="92"/>
      <c r="N30" s="93"/>
      <c r="O30" s="94"/>
      <c r="P30" s="95"/>
      <c r="Q30" s="96"/>
    </row>
    <row r="31" spans="12:17" ht="12">
      <c r="L31" s="92"/>
      <c r="M31" s="92"/>
      <c r="N31" s="93"/>
      <c r="O31" s="94"/>
      <c r="P31" s="95"/>
      <c r="Q31" s="96"/>
    </row>
    <row r="32" spans="12:17" ht="12">
      <c r="L32" s="92"/>
      <c r="M32" s="92"/>
      <c r="N32" s="93"/>
      <c r="O32" s="94"/>
      <c r="P32" s="95"/>
      <c r="Q32" s="96"/>
    </row>
    <row r="33" spans="12:17" ht="12">
      <c r="L33" s="92"/>
      <c r="M33" s="92"/>
      <c r="N33" s="93"/>
      <c r="O33" s="94"/>
      <c r="P33" s="95"/>
      <c r="Q33" s="96"/>
    </row>
    <row r="34" spans="12:17" ht="12">
      <c r="L34" s="92"/>
      <c r="M34" s="92"/>
      <c r="N34" s="93"/>
      <c r="O34" s="94"/>
      <c r="P34" s="95"/>
      <c r="Q34" s="96"/>
    </row>
    <row r="35" spans="12:17" ht="12">
      <c r="L35" s="92"/>
      <c r="M35" s="92"/>
      <c r="N35" s="93"/>
      <c r="O35" s="94"/>
      <c r="P35" s="95"/>
      <c r="Q35" s="96"/>
    </row>
    <row r="36" spans="12:17" ht="12">
      <c r="L36" s="92"/>
      <c r="M36" s="92"/>
      <c r="N36" s="93"/>
      <c r="O36" s="94"/>
      <c r="P36" s="95"/>
      <c r="Q36" s="96"/>
    </row>
    <row r="37" spans="12:17" ht="12">
      <c r="L37" s="92"/>
      <c r="M37" s="92"/>
      <c r="N37" s="93"/>
      <c r="O37" s="94"/>
      <c r="P37" s="95"/>
      <c r="Q37" s="96"/>
    </row>
    <row r="38" spans="12:17" ht="12">
      <c r="L38" s="92"/>
      <c r="M38" s="92"/>
      <c r="N38" s="93"/>
      <c r="O38" s="94"/>
      <c r="P38" s="95"/>
      <c r="Q38" s="96"/>
    </row>
    <row r="39" spans="12:17" ht="12">
      <c r="L39" s="92"/>
      <c r="M39" s="92"/>
      <c r="N39" s="93"/>
      <c r="O39" s="94"/>
      <c r="P39" s="95"/>
      <c r="Q39" s="96"/>
    </row>
    <row r="40" spans="12:17" ht="12">
      <c r="L40" s="92"/>
      <c r="M40" s="92"/>
      <c r="N40" s="93"/>
      <c r="O40" s="94"/>
      <c r="P40" s="95"/>
      <c r="Q40" s="96"/>
    </row>
  </sheetData>
  <mergeCells count="6">
    <mergeCell ref="D4:K4"/>
    <mergeCell ref="B12:K12"/>
    <mergeCell ref="B21:H21"/>
    <mergeCell ref="I21:J21"/>
    <mergeCell ref="A1:M1"/>
    <mergeCell ref="A2:M2"/>
  </mergeCells>
  <printOptions/>
  <pageMargins left="0.25" right="0.25" top="0.75" bottom="0.75" header="0.3" footer="0.3"/>
  <pageSetup blackAndWhite="1" fitToHeight="100" fitToWidth="1" horizontalDpi="600" verticalDpi="600" orientation="portrait" paperSize="8" scale="8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1D0CF-99EE-4491-8A1D-C4BA1E40AF94}">
  <sheetPr>
    <tabColor rgb="FF92D050"/>
    <pageSetUpPr fitToPage="1"/>
  </sheetPr>
  <dimension ref="A1:Q44"/>
  <sheetViews>
    <sheetView showGridLines="0" zoomScale="85" zoomScaleNormal="85" workbookViewId="0" topLeftCell="A2">
      <selection activeCell="B23" sqref="B23"/>
    </sheetView>
  </sheetViews>
  <sheetFormatPr defaultColWidth="9.28125" defaultRowHeight="12"/>
  <cols>
    <col min="1" max="1" width="1.421875" style="0" customWidth="1"/>
    <col min="2" max="2" width="4.421875" style="32" customWidth="1"/>
    <col min="3" max="3" width="5.421875" style="32" customWidth="1"/>
    <col min="4" max="4" width="17.28125" style="0" customWidth="1"/>
    <col min="5" max="5" width="78.00390625" style="0" customWidth="1"/>
    <col min="6" max="6" width="7.421875" style="0" customWidth="1"/>
    <col min="7" max="7" width="13.7109375" style="98" customWidth="1"/>
    <col min="8" max="8" width="14.7109375" style="127" customWidth="1"/>
    <col min="9" max="9" width="19.7109375" style="97" customWidth="1"/>
    <col min="10" max="10" width="30.7109375" style="97" customWidth="1"/>
    <col min="11" max="11" width="22.7109375" style="97" customWidth="1"/>
    <col min="12" max="12" width="7.421875" style="0" customWidth="1"/>
    <col min="13" max="13" width="11.7109375" style="0" customWidth="1"/>
    <col min="14" max="14" width="127.421875" style="0" customWidth="1"/>
    <col min="15" max="15" width="5.7109375" style="0" customWidth="1"/>
    <col min="16" max="16" width="16.28125" style="0" customWidth="1"/>
  </cols>
  <sheetData>
    <row r="1" spans="1:13" ht="15.75" customHeight="1">
      <c r="A1" s="188" t="s">
        <v>289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5.75" customHeight="1">
      <c r="A2" s="188" t="s">
        <v>290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ht="12" customHeight="1">
      <c r="C3" s="137" t="s">
        <v>2</v>
      </c>
    </row>
    <row r="4" spans="4:11" ht="33.75" customHeight="1">
      <c r="D4" s="188" t="s">
        <v>288</v>
      </c>
      <c r="E4" s="188"/>
      <c r="F4" s="188"/>
      <c r="G4" s="188"/>
      <c r="H4" s="189"/>
      <c r="I4" s="189"/>
      <c r="J4" s="189"/>
      <c r="K4" s="189"/>
    </row>
    <row r="5" spans="2:11" s="1" customFormat="1" ht="12" customHeight="1">
      <c r="B5" s="33"/>
      <c r="C5" s="137" t="s">
        <v>12</v>
      </c>
      <c r="G5" s="99"/>
      <c r="H5" s="128"/>
      <c r="I5" s="100"/>
      <c r="J5" s="100"/>
      <c r="K5" s="100"/>
    </row>
    <row r="6" spans="2:11" s="1" customFormat="1" ht="24" customHeight="1">
      <c r="B6" s="33"/>
      <c r="C6" s="137"/>
      <c r="D6" s="88" t="s">
        <v>241</v>
      </c>
      <c r="G6" s="99"/>
      <c r="H6" s="128"/>
      <c r="I6" s="100"/>
      <c r="J6" s="100"/>
      <c r="K6" s="100"/>
    </row>
    <row r="7" spans="2:11" s="1" customFormat="1" ht="16.25" customHeight="1">
      <c r="B7" s="33"/>
      <c r="C7" s="33"/>
      <c r="D7" s="88" t="s">
        <v>242</v>
      </c>
      <c r="G7" s="99"/>
      <c r="H7" s="128"/>
      <c r="I7" s="100"/>
      <c r="J7" s="100"/>
      <c r="K7" s="100"/>
    </row>
    <row r="8" spans="2:11" s="1" customFormat="1" ht="12" customHeight="1">
      <c r="B8" s="33"/>
      <c r="C8" s="137"/>
      <c r="G8" s="99"/>
      <c r="H8" s="128"/>
      <c r="I8" s="100"/>
      <c r="J8" s="100"/>
      <c r="K8" s="100"/>
    </row>
    <row r="9" spans="2:11" s="1" customFormat="1" ht="18" customHeight="1">
      <c r="B9" s="33"/>
      <c r="C9" s="33"/>
      <c r="D9" s="8"/>
      <c r="G9" s="99"/>
      <c r="H9" s="128"/>
      <c r="I9" s="100"/>
      <c r="J9" s="100"/>
      <c r="K9" s="100"/>
    </row>
    <row r="10" spans="2:11" s="1" customFormat="1" ht="17.25" customHeight="1" thickBot="1">
      <c r="B10" s="33"/>
      <c r="C10" s="33"/>
      <c r="D10" s="8"/>
      <c r="G10" s="74" t="s">
        <v>220</v>
      </c>
      <c r="H10" s="129" t="s">
        <v>221</v>
      </c>
      <c r="I10" s="74" t="s">
        <v>219</v>
      </c>
      <c r="J10" s="74"/>
      <c r="K10" s="100"/>
    </row>
    <row r="11" spans="2:17" s="1" customFormat="1" ht="22.5" customHeight="1" thickBot="1">
      <c r="B11" s="34" t="s">
        <v>211</v>
      </c>
      <c r="C11" s="84"/>
      <c r="D11" s="84" t="s">
        <v>213</v>
      </c>
      <c r="E11" s="84" t="s">
        <v>214</v>
      </c>
      <c r="F11" s="29"/>
      <c r="G11" s="101" t="s">
        <v>215</v>
      </c>
      <c r="H11" s="130" t="s">
        <v>215</v>
      </c>
      <c r="I11" s="101" t="s">
        <v>215</v>
      </c>
      <c r="J11" s="177" t="s">
        <v>291</v>
      </c>
      <c r="K11" s="102" t="s">
        <v>217</v>
      </c>
      <c r="L11" s="91"/>
      <c r="M11" s="91"/>
      <c r="N11" s="91"/>
      <c r="O11" s="91"/>
      <c r="P11" s="91"/>
      <c r="Q11" s="91"/>
    </row>
    <row r="12" spans="2:17" s="1" customFormat="1" ht="25.5" customHeight="1" thickBot="1">
      <c r="B12" s="203" t="s">
        <v>293</v>
      </c>
      <c r="C12" s="204"/>
      <c r="D12" s="204"/>
      <c r="E12" s="204"/>
      <c r="F12" s="204"/>
      <c r="G12" s="204"/>
      <c r="H12" s="204"/>
      <c r="I12" s="204"/>
      <c r="J12" s="204"/>
      <c r="K12" s="205"/>
      <c r="L12" s="92"/>
      <c r="M12" s="92"/>
      <c r="N12" s="93"/>
      <c r="O12" s="94"/>
      <c r="P12" s="95"/>
      <c r="Q12" s="96"/>
    </row>
    <row r="13" spans="2:17" s="1" customFormat="1" ht="16.5" customHeight="1">
      <c r="B13" s="77">
        <v>9</v>
      </c>
      <c r="C13" s="144" t="s">
        <v>21</v>
      </c>
      <c r="D13" s="166" t="s">
        <v>243</v>
      </c>
      <c r="E13" s="162" t="s">
        <v>255</v>
      </c>
      <c r="F13" s="145" t="s">
        <v>23</v>
      </c>
      <c r="G13" s="142">
        <v>2.01</v>
      </c>
      <c r="H13" s="140">
        <v>3</v>
      </c>
      <c r="I13" s="104">
        <v>5.01</v>
      </c>
      <c r="J13" s="182"/>
      <c r="K13" s="105">
        <f aca="true" t="shared" si="0" ref="K13:K24">I13*J13</f>
        <v>0</v>
      </c>
      <c r="L13" s="92"/>
      <c r="M13" s="92"/>
      <c r="N13" s="93"/>
      <c r="O13" s="94"/>
      <c r="P13" s="95"/>
      <c r="Q13" s="96"/>
    </row>
    <row r="14" spans="2:17" s="1" customFormat="1" ht="16.5" customHeight="1">
      <c r="B14" s="80">
        <v>10</v>
      </c>
      <c r="C14" s="138" t="s">
        <v>21</v>
      </c>
      <c r="D14" s="167" t="s">
        <v>244</v>
      </c>
      <c r="E14" s="163" t="s">
        <v>256</v>
      </c>
      <c r="F14" s="135" t="s">
        <v>23</v>
      </c>
      <c r="G14" s="132">
        <v>1.01</v>
      </c>
      <c r="H14" s="133"/>
      <c r="I14" s="107">
        <v>1.01</v>
      </c>
      <c r="J14" s="180"/>
      <c r="K14" s="108">
        <f t="shared" si="0"/>
        <v>0</v>
      </c>
      <c r="L14" s="92"/>
      <c r="M14" s="92"/>
      <c r="N14" s="93"/>
      <c r="O14" s="94"/>
      <c r="P14" s="95"/>
      <c r="Q14" s="96"/>
    </row>
    <row r="15" spans="2:17" s="1" customFormat="1" ht="16.5" customHeight="1">
      <c r="B15" s="80">
        <v>11</v>
      </c>
      <c r="C15" s="138" t="s">
        <v>21</v>
      </c>
      <c r="D15" s="167" t="s">
        <v>245</v>
      </c>
      <c r="E15" s="163" t="s">
        <v>257</v>
      </c>
      <c r="F15" s="141" t="s">
        <v>23</v>
      </c>
      <c r="G15" s="132">
        <v>1</v>
      </c>
      <c r="H15" s="133"/>
      <c r="I15" s="107">
        <v>1</v>
      </c>
      <c r="J15" s="180"/>
      <c r="K15" s="108">
        <f t="shared" si="0"/>
        <v>0</v>
      </c>
      <c r="L15" s="92"/>
      <c r="M15" s="92"/>
      <c r="N15" s="93"/>
      <c r="O15" s="94"/>
      <c r="P15" s="95"/>
      <c r="Q15" s="96"/>
    </row>
    <row r="16" spans="2:17" s="1" customFormat="1" ht="16.5" customHeight="1">
      <c r="B16" s="80">
        <v>12</v>
      </c>
      <c r="C16" s="138" t="s">
        <v>21</v>
      </c>
      <c r="D16" s="167" t="s">
        <v>246</v>
      </c>
      <c r="E16" s="163" t="s">
        <v>258</v>
      </c>
      <c r="F16" s="135" t="s">
        <v>23</v>
      </c>
      <c r="G16" s="132">
        <v>5.029999999999999</v>
      </c>
      <c r="H16" s="133"/>
      <c r="I16" s="107">
        <v>5.029999999999999</v>
      </c>
      <c r="J16" s="180"/>
      <c r="K16" s="108">
        <f t="shared" si="0"/>
        <v>0</v>
      </c>
      <c r="L16" s="92"/>
      <c r="M16" s="92"/>
      <c r="N16" s="93"/>
      <c r="O16" s="94"/>
      <c r="P16" s="95"/>
      <c r="Q16" s="96"/>
    </row>
    <row r="17" spans="2:17" s="1" customFormat="1" ht="16.5" customHeight="1">
      <c r="B17" s="80">
        <v>13</v>
      </c>
      <c r="C17" s="138" t="s">
        <v>21</v>
      </c>
      <c r="D17" s="167" t="s">
        <v>247</v>
      </c>
      <c r="E17" s="163" t="s">
        <v>259</v>
      </c>
      <c r="F17" s="135" t="s">
        <v>23</v>
      </c>
      <c r="G17" s="132">
        <v>6.02</v>
      </c>
      <c r="H17" s="133"/>
      <c r="I17" s="107">
        <v>6.02</v>
      </c>
      <c r="J17" s="180"/>
      <c r="K17" s="108">
        <f t="shared" si="0"/>
        <v>0</v>
      </c>
      <c r="L17" s="92"/>
      <c r="M17" s="92"/>
      <c r="N17" s="93"/>
      <c r="O17" s="94"/>
      <c r="P17" s="95"/>
      <c r="Q17" s="96"/>
    </row>
    <row r="18" spans="2:17" s="1" customFormat="1" ht="16.5" customHeight="1">
      <c r="B18" s="80">
        <v>14</v>
      </c>
      <c r="C18" s="138" t="s">
        <v>21</v>
      </c>
      <c r="D18" s="167" t="s">
        <v>248</v>
      </c>
      <c r="E18" s="163" t="s">
        <v>260</v>
      </c>
      <c r="F18" s="135" t="s">
        <v>23</v>
      </c>
      <c r="G18" s="132">
        <v>2.01</v>
      </c>
      <c r="H18" s="133"/>
      <c r="I18" s="107">
        <v>2.01</v>
      </c>
      <c r="J18" s="180"/>
      <c r="K18" s="108">
        <f t="shared" si="0"/>
        <v>0</v>
      </c>
      <c r="L18" s="92"/>
      <c r="M18" s="92"/>
      <c r="N18" s="93"/>
      <c r="O18" s="94"/>
      <c r="P18" s="95"/>
      <c r="Q18" s="96"/>
    </row>
    <row r="19" spans="2:17" s="1" customFormat="1" ht="16.5" customHeight="1">
      <c r="B19" s="80">
        <v>15</v>
      </c>
      <c r="C19" s="138" t="s">
        <v>21</v>
      </c>
      <c r="D19" s="167" t="s">
        <v>249</v>
      </c>
      <c r="E19" s="163" t="s">
        <v>261</v>
      </c>
      <c r="F19" s="135" t="s">
        <v>23</v>
      </c>
      <c r="G19" s="132">
        <v>2.01</v>
      </c>
      <c r="H19" s="133"/>
      <c r="I19" s="107">
        <v>2.01</v>
      </c>
      <c r="J19" s="180"/>
      <c r="K19" s="108">
        <f t="shared" si="0"/>
        <v>0</v>
      </c>
      <c r="L19" s="92"/>
      <c r="M19" s="92"/>
      <c r="N19" s="93"/>
      <c r="O19" s="94"/>
      <c r="P19" s="95"/>
      <c r="Q19" s="96"/>
    </row>
    <row r="20" spans="2:17" s="1" customFormat="1" ht="16.5" customHeight="1">
      <c r="B20" s="80">
        <v>16</v>
      </c>
      <c r="C20" s="138" t="s">
        <v>21</v>
      </c>
      <c r="D20" s="168" t="s">
        <v>228</v>
      </c>
      <c r="E20" s="164" t="s">
        <v>253</v>
      </c>
      <c r="F20" s="135" t="s">
        <v>23</v>
      </c>
      <c r="G20" s="134"/>
      <c r="H20" s="133">
        <v>2</v>
      </c>
      <c r="I20" s="107">
        <v>2</v>
      </c>
      <c r="J20" s="180"/>
      <c r="K20" s="108">
        <f t="shared" si="0"/>
        <v>0</v>
      </c>
      <c r="L20" s="92"/>
      <c r="M20" s="92"/>
      <c r="N20" s="93"/>
      <c r="O20" s="94"/>
      <c r="P20" s="95"/>
      <c r="Q20" s="96"/>
    </row>
    <row r="21" spans="2:17" s="1" customFormat="1" ht="16.5" customHeight="1">
      <c r="B21" s="80">
        <v>17</v>
      </c>
      <c r="C21" s="138" t="s">
        <v>21</v>
      </c>
      <c r="D21" s="167" t="s">
        <v>250</v>
      </c>
      <c r="E21" s="163" t="s">
        <v>262</v>
      </c>
      <c r="F21" s="135" t="s">
        <v>23</v>
      </c>
      <c r="G21" s="132">
        <v>3.01</v>
      </c>
      <c r="H21" s="133"/>
      <c r="I21" s="107">
        <v>3.01</v>
      </c>
      <c r="J21" s="180"/>
      <c r="K21" s="108">
        <f t="shared" si="0"/>
        <v>0</v>
      </c>
      <c r="L21" s="92"/>
      <c r="M21" s="92"/>
      <c r="N21" s="93"/>
      <c r="O21" s="94"/>
      <c r="P21" s="95"/>
      <c r="Q21" s="96"/>
    </row>
    <row r="22" spans="2:17" s="1" customFormat="1" ht="16.5" customHeight="1">
      <c r="B22" s="80">
        <v>18</v>
      </c>
      <c r="C22" s="138" t="s">
        <v>21</v>
      </c>
      <c r="D22" s="167" t="s">
        <v>251</v>
      </c>
      <c r="E22" s="163" t="s">
        <v>263</v>
      </c>
      <c r="F22" s="135" t="s">
        <v>23</v>
      </c>
      <c r="G22" s="132">
        <v>2.01</v>
      </c>
      <c r="H22" s="133"/>
      <c r="I22" s="107">
        <v>2.01</v>
      </c>
      <c r="J22" s="180"/>
      <c r="K22" s="108">
        <f t="shared" si="0"/>
        <v>0</v>
      </c>
      <c r="L22" s="92"/>
      <c r="M22" s="92"/>
      <c r="N22" s="93"/>
      <c r="O22" s="94"/>
      <c r="P22" s="95"/>
      <c r="Q22" s="96"/>
    </row>
    <row r="23" spans="2:17" s="1" customFormat="1" ht="16.5" customHeight="1">
      <c r="B23" s="80">
        <v>19</v>
      </c>
      <c r="C23" s="138" t="s">
        <v>21</v>
      </c>
      <c r="D23" s="167" t="s">
        <v>252</v>
      </c>
      <c r="E23" s="163" t="s">
        <v>264</v>
      </c>
      <c r="F23" s="135" t="s">
        <v>23</v>
      </c>
      <c r="G23" s="132">
        <v>4.02</v>
      </c>
      <c r="H23" s="133"/>
      <c r="I23" s="107">
        <v>4.02</v>
      </c>
      <c r="J23" s="180"/>
      <c r="K23" s="108">
        <f t="shared" si="0"/>
        <v>0</v>
      </c>
      <c r="L23" s="92"/>
      <c r="M23" s="92"/>
      <c r="N23" s="93"/>
      <c r="O23" s="94"/>
      <c r="P23" s="95"/>
      <c r="Q23" s="96"/>
    </row>
    <row r="24" spans="2:17" s="1" customFormat="1" ht="32.25" customHeight="1" thickBot="1">
      <c r="B24" s="81">
        <v>20</v>
      </c>
      <c r="C24" s="146" t="s">
        <v>21</v>
      </c>
      <c r="D24" s="169" t="s">
        <v>254</v>
      </c>
      <c r="E24" s="165" t="s">
        <v>265</v>
      </c>
      <c r="F24" s="147" t="s">
        <v>23</v>
      </c>
      <c r="G24" s="148">
        <v>0</v>
      </c>
      <c r="H24" s="139">
        <v>2</v>
      </c>
      <c r="I24" s="176">
        <v>2</v>
      </c>
      <c r="J24" s="181"/>
      <c r="K24" s="111">
        <f t="shared" si="0"/>
        <v>0</v>
      </c>
      <c r="L24" s="92"/>
      <c r="M24" s="92"/>
      <c r="N24" s="93"/>
      <c r="O24" s="94"/>
      <c r="P24" s="95"/>
      <c r="Q24" s="96"/>
    </row>
    <row r="25" spans="2:17" s="1" customFormat="1" ht="25.5" customHeight="1" thickBot="1">
      <c r="B25" s="202"/>
      <c r="C25" s="193"/>
      <c r="D25" s="193"/>
      <c r="E25" s="193"/>
      <c r="F25" s="193"/>
      <c r="G25" s="193"/>
      <c r="H25" s="193"/>
      <c r="I25" s="200" t="s">
        <v>295</v>
      </c>
      <c r="J25" s="201"/>
      <c r="K25" s="112">
        <f>SUM(K13:K24)</f>
        <v>0</v>
      </c>
      <c r="L25" s="92"/>
      <c r="M25" s="92"/>
      <c r="N25" s="93"/>
      <c r="O25" s="94"/>
      <c r="P25" s="95"/>
      <c r="Q25" s="96"/>
    </row>
    <row r="26" spans="12:17" ht="12">
      <c r="L26" s="92"/>
      <c r="M26" s="92"/>
      <c r="N26" s="93"/>
      <c r="O26" s="94"/>
      <c r="P26" s="95"/>
      <c r="Q26" s="96"/>
    </row>
    <row r="27" spans="12:17" ht="12">
      <c r="L27" s="92"/>
      <c r="M27" s="92"/>
      <c r="N27" s="93"/>
      <c r="O27" s="94"/>
      <c r="P27" s="95"/>
      <c r="Q27" s="96"/>
    </row>
    <row r="28" spans="12:17" ht="12">
      <c r="L28" s="92"/>
      <c r="M28" s="92"/>
      <c r="N28" s="93"/>
      <c r="O28" s="94"/>
      <c r="P28" s="95"/>
      <c r="Q28" s="96"/>
    </row>
    <row r="29" spans="12:17" ht="12">
      <c r="L29" s="92"/>
      <c r="M29" s="92"/>
      <c r="N29" s="93"/>
      <c r="O29" s="94"/>
      <c r="P29" s="95"/>
      <c r="Q29" s="96"/>
    </row>
    <row r="30" spans="12:17" ht="12">
      <c r="L30" s="92"/>
      <c r="M30" s="92"/>
      <c r="N30" s="93"/>
      <c r="O30" s="94"/>
      <c r="P30" s="95"/>
      <c r="Q30" s="96"/>
    </row>
    <row r="31" spans="12:17" ht="12">
      <c r="L31" s="92"/>
      <c r="M31" s="92"/>
      <c r="N31" s="93"/>
      <c r="O31" s="94"/>
      <c r="P31" s="95"/>
      <c r="Q31" s="96"/>
    </row>
    <row r="32" spans="12:17" ht="12">
      <c r="L32" s="92"/>
      <c r="M32" s="92"/>
      <c r="N32" s="93"/>
      <c r="O32" s="94"/>
      <c r="P32" s="95"/>
      <c r="Q32" s="96"/>
    </row>
    <row r="33" spans="12:17" ht="12">
      <c r="L33" s="92"/>
      <c r="M33" s="92"/>
      <c r="N33" s="93"/>
      <c r="O33" s="94"/>
      <c r="P33" s="95"/>
      <c r="Q33" s="96"/>
    </row>
    <row r="34" spans="12:17" ht="12">
      <c r="L34" s="92"/>
      <c r="M34" s="92"/>
      <c r="N34" s="93"/>
      <c r="O34" s="94"/>
      <c r="P34" s="95"/>
      <c r="Q34" s="96"/>
    </row>
    <row r="35" spans="12:17" ht="12">
      <c r="L35" s="92"/>
      <c r="M35" s="92"/>
      <c r="N35" s="93"/>
      <c r="O35" s="94"/>
      <c r="P35" s="95"/>
      <c r="Q35" s="96"/>
    </row>
    <row r="36" spans="12:17" ht="12">
      <c r="L36" s="92"/>
      <c r="M36" s="92"/>
      <c r="N36" s="93"/>
      <c r="O36" s="94"/>
      <c r="P36" s="95"/>
      <c r="Q36" s="96"/>
    </row>
    <row r="37" spans="12:17" ht="12">
      <c r="L37" s="92"/>
      <c r="M37" s="92"/>
      <c r="N37" s="93"/>
      <c r="O37" s="94"/>
      <c r="P37" s="95"/>
      <c r="Q37" s="96"/>
    </row>
    <row r="38" spans="12:17" ht="12">
      <c r="L38" s="92"/>
      <c r="M38" s="92"/>
      <c r="N38" s="93"/>
      <c r="O38" s="94"/>
      <c r="P38" s="95"/>
      <c r="Q38" s="96"/>
    </row>
    <row r="39" spans="12:17" ht="12">
      <c r="L39" s="92"/>
      <c r="M39" s="92"/>
      <c r="N39" s="93"/>
      <c r="O39" s="94"/>
      <c r="P39" s="95"/>
      <c r="Q39" s="96"/>
    </row>
    <row r="40" spans="12:17" ht="12">
      <c r="L40" s="92"/>
      <c r="M40" s="92"/>
      <c r="N40" s="93"/>
      <c r="O40" s="94"/>
      <c r="P40" s="95"/>
      <c r="Q40" s="96"/>
    </row>
    <row r="41" spans="12:17" ht="12">
      <c r="L41" s="92"/>
      <c r="M41" s="92"/>
      <c r="N41" s="93"/>
      <c r="O41" s="94"/>
      <c r="P41" s="95"/>
      <c r="Q41" s="96"/>
    </row>
    <row r="42" spans="12:17" ht="12">
      <c r="L42" s="92"/>
      <c r="M42" s="92"/>
      <c r="N42" s="93"/>
      <c r="O42" s="94"/>
      <c r="P42" s="95"/>
      <c r="Q42" s="96"/>
    </row>
    <row r="43" spans="12:17" ht="12">
      <c r="L43" s="92"/>
      <c r="M43" s="92"/>
      <c r="N43" s="93"/>
      <c r="O43" s="94"/>
      <c r="P43" s="95"/>
      <c r="Q43" s="96"/>
    </row>
    <row r="44" spans="12:17" ht="12">
      <c r="L44" s="92"/>
      <c r="M44" s="92"/>
      <c r="N44" s="93"/>
      <c r="O44" s="94"/>
      <c r="P44" s="95"/>
      <c r="Q44" s="96"/>
    </row>
  </sheetData>
  <mergeCells count="6">
    <mergeCell ref="B25:H25"/>
    <mergeCell ref="I25:J25"/>
    <mergeCell ref="A1:M1"/>
    <mergeCell ref="A2:M2"/>
    <mergeCell ref="D4:K4"/>
    <mergeCell ref="B12:K12"/>
  </mergeCells>
  <printOptions/>
  <pageMargins left="0.25" right="0.25" top="0.75" bottom="0.75" header="0.3" footer="0.3"/>
  <pageSetup blackAndWhite="1" fitToHeight="100" fitToWidth="1" horizontalDpi="600" verticalDpi="600" orientation="portrait" paperSize="8" scale="8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6E807-E207-4B58-AF48-C8B90AC4995F}">
  <sheetPr>
    <tabColor rgb="FF92D050"/>
    <pageSetUpPr fitToPage="1"/>
  </sheetPr>
  <dimension ref="A1:Q39"/>
  <sheetViews>
    <sheetView showGridLines="0" zoomScale="85" zoomScaleNormal="85" workbookViewId="0" topLeftCell="A1">
      <selection activeCell="B23" sqref="B23"/>
    </sheetView>
  </sheetViews>
  <sheetFormatPr defaultColWidth="9.28125" defaultRowHeight="12"/>
  <cols>
    <col min="1" max="1" width="1.421875" style="0" customWidth="1"/>
    <col min="2" max="2" width="4.421875" style="32" customWidth="1"/>
    <col min="3" max="3" width="5.421875" style="32" customWidth="1"/>
    <col min="4" max="4" width="17.28125" style="0" customWidth="1"/>
    <col min="5" max="5" width="78.00390625" style="0" customWidth="1"/>
    <col min="6" max="6" width="7.421875" style="0" customWidth="1"/>
    <col min="7" max="7" width="13.7109375" style="98" customWidth="1"/>
    <col min="8" max="8" width="14.7109375" style="127" customWidth="1"/>
    <col min="9" max="9" width="19.7109375" style="97" customWidth="1"/>
    <col min="10" max="10" width="30.7109375" style="97" customWidth="1"/>
    <col min="11" max="11" width="22.7109375" style="97" customWidth="1"/>
    <col min="12" max="12" width="7.421875" style="0" customWidth="1"/>
    <col min="13" max="13" width="11.7109375" style="0" customWidth="1"/>
    <col min="14" max="14" width="127.421875" style="0" customWidth="1"/>
    <col min="15" max="15" width="5.7109375" style="0" customWidth="1"/>
    <col min="16" max="16" width="16.28125" style="0" customWidth="1"/>
  </cols>
  <sheetData>
    <row r="1" spans="1:13" ht="15.75" customHeight="1">
      <c r="A1" s="188" t="s">
        <v>289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5.75" customHeight="1">
      <c r="A2" s="188" t="s">
        <v>290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ht="12" customHeight="1">
      <c r="C3" s="137" t="s">
        <v>2</v>
      </c>
    </row>
    <row r="4" spans="4:11" ht="33.75" customHeight="1">
      <c r="D4" s="188" t="s">
        <v>288</v>
      </c>
      <c r="E4" s="188"/>
      <c r="F4" s="188"/>
      <c r="G4" s="188"/>
      <c r="H4" s="189"/>
      <c r="I4" s="189"/>
      <c r="J4" s="189"/>
      <c r="K4" s="189"/>
    </row>
    <row r="5" spans="2:11" s="1" customFormat="1" ht="12" customHeight="1">
      <c r="B5" s="33"/>
      <c r="C5" s="137" t="s">
        <v>12</v>
      </c>
      <c r="G5" s="99"/>
      <c r="H5" s="128"/>
      <c r="I5" s="100"/>
      <c r="J5" s="100"/>
      <c r="K5" s="100"/>
    </row>
    <row r="6" spans="2:11" s="1" customFormat="1" ht="24" customHeight="1">
      <c r="B6" s="33"/>
      <c r="C6" s="137"/>
      <c r="D6" s="88" t="s">
        <v>241</v>
      </c>
      <c r="G6" s="99"/>
      <c r="H6" s="128"/>
      <c r="I6" s="100"/>
      <c r="J6" s="100"/>
      <c r="K6" s="100"/>
    </row>
    <row r="7" spans="2:11" s="1" customFormat="1" ht="16.25" customHeight="1">
      <c r="B7" s="33"/>
      <c r="C7" s="33"/>
      <c r="D7" s="88" t="s">
        <v>242</v>
      </c>
      <c r="G7" s="99"/>
      <c r="H7" s="128"/>
      <c r="I7" s="100"/>
      <c r="J7" s="100"/>
      <c r="K7" s="100"/>
    </row>
    <row r="8" spans="2:11" s="1" customFormat="1" ht="12" customHeight="1">
      <c r="B8" s="33"/>
      <c r="C8" s="137"/>
      <c r="G8" s="99"/>
      <c r="H8" s="128"/>
      <c r="I8" s="100"/>
      <c r="J8" s="100"/>
      <c r="K8" s="100"/>
    </row>
    <row r="9" spans="2:11" s="1" customFormat="1" ht="18" customHeight="1">
      <c r="B9" s="33"/>
      <c r="C9" s="33"/>
      <c r="D9" s="8"/>
      <c r="G9" s="99"/>
      <c r="H9" s="128"/>
      <c r="I9" s="100"/>
      <c r="J9" s="100"/>
      <c r="K9" s="100"/>
    </row>
    <row r="10" spans="2:11" s="1" customFormat="1" ht="17.25" customHeight="1" thickBot="1">
      <c r="B10" s="33"/>
      <c r="C10" s="33"/>
      <c r="D10" s="8"/>
      <c r="G10" s="74" t="s">
        <v>220</v>
      </c>
      <c r="H10" s="129" t="s">
        <v>221</v>
      </c>
      <c r="I10" s="74" t="s">
        <v>219</v>
      </c>
      <c r="J10" s="74"/>
      <c r="K10" s="100"/>
    </row>
    <row r="11" spans="2:17" s="1" customFormat="1" ht="22.5" customHeight="1" thickBot="1">
      <c r="B11" s="34" t="s">
        <v>211</v>
      </c>
      <c r="C11" s="84"/>
      <c r="D11" s="84" t="s">
        <v>213</v>
      </c>
      <c r="E11" s="84" t="s">
        <v>214</v>
      </c>
      <c r="F11" s="29"/>
      <c r="G11" s="101" t="s">
        <v>215</v>
      </c>
      <c r="H11" s="130" t="s">
        <v>215</v>
      </c>
      <c r="I11" s="101" t="s">
        <v>215</v>
      </c>
      <c r="J11" s="177" t="s">
        <v>291</v>
      </c>
      <c r="K11" s="102" t="s">
        <v>217</v>
      </c>
      <c r="L11" s="91"/>
      <c r="M11" s="91"/>
      <c r="N11" s="91"/>
      <c r="O11" s="91"/>
      <c r="P11" s="91"/>
      <c r="Q11" s="91"/>
    </row>
    <row r="12" spans="2:17" s="1" customFormat="1" ht="28.5" customHeight="1" thickBot="1">
      <c r="B12" s="194" t="s">
        <v>296</v>
      </c>
      <c r="C12" s="195"/>
      <c r="D12" s="195"/>
      <c r="E12" s="195"/>
      <c r="F12" s="195"/>
      <c r="G12" s="195"/>
      <c r="H12" s="195"/>
      <c r="I12" s="195"/>
      <c r="J12" s="195"/>
      <c r="K12" s="196"/>
      <c r="L12" s="92"/>
      <c r="M12" s="92"/>
      <c r="N12" s="93"/>
      <c r="O12" s="94"/>
      <c r="P12" s="95"/>
      <c r="Q12" s="96"/>
    </row>
    <row r="13" spans="2:17" s="1" customFormat="1" ht="16.5" customHeight="1">
      <c r="B13" s="150">
        <v>21</v>
      </c>
      <c r="C13" s="89" t="s">
        <v>21</v>
      </c>
      <c r="D13" s="126" t="s">
        <v>125</v>
      </c>
      <c r="E13" s="121" t="s">
        <v>266</v>
      </c>
      <c r="F13" s="90" t="s">
        <v>23</v>
      </c>
      <c r="G13" s="118"/>
      <c r="H13" s="151">
        <v>2</v>
      </c>
      <c r="I13" s="104">
        <v>2</v>
      </c>
      <c r="J13" s="183"/>
      <c r="K13" s="113">
        <f aca="true" t="shared" si="0" ref="K13:K19">I13*J13</f>
        <v>0</v>
      </c>
      <c r="L13" s="92"/>
      <c r="M13" s="92"/>
      <c r="N13" s="93"/>
      <c r="O13" s="94"/>
      <c r="P13" s="95"/>
      <c r="Q13" s="96"/>
    </row>
    <row r="14" spans="2:17" s="1" customFormat="1" ht="16.5" customHeight="1">
      <c r="B14" s="150">
        <v>22</v>
      </c>
      <c r="C14" s="89" t="s">
        <v>21</v>
      </c>
      <c r="D14" s="126" t="s">
        <v>125</v>
      </c>
      <c r="E14" s="121" t="s">
        <v>231</v>
      </c>
      <c r="F14" s="90" t="s">
        <v>23</v>
      </c>
      <c r="G14" s="118"/>
      <c r="H14" s="151">
        <v>3</v>
      </c>
      <c r="I14" s="107">
        <v>3</v>
      </c>
      <c r="J14" s="184"/>
      <c r="K14" s="117">
        <f t="shared" si="0"/>
        <v>0</v>
      </c>
      <c r="L14" s="92"/>
      <c r="M14" s="92"/>
      <c r="N14" s="93"/>
      <c r="O14" s="94"/>
      <c r="P14" s="95"/>
      <c r="Q14" s="96"/>
    </row>
    <row r="15" spans="2:17" s="1" customFormat="1" ht="16.5" customHeight="1">
      <c r="B15" s="150">
        <v>23</v>
      </c>
      <c r="C15" s="89" t="s">
        <v>21</v>
      </c>
      <c r="D15" s="126" t="s">
        <v>125</v>
      </c>
      <c r="E15" s="121" t="s">
        <v>225</v>
      </c>
      <c r="F15" s="90" t="s">
        <v>23</v>
      </c>
      <c r="G15" s="106">
        <v>6</v>
      </c>
      <c r="H15" s="133"/>
      <c r="I15" s="107">
        <v>6</v>
      </c>
      <c r="J15" s="185"/>
      <c r="K15" s="114">
        <f t="shared" si="0"/>
        <v>0</v>
      </c>
      <c r="L15" s="92"/>
      <c r="M15" s="92"/>
      <c r="N15" s="93"/>
      <c r="O15" s="94"/>
      <c r="P15" s="95"/>
      <c r="Q15" s="96"/>
    </row>
    <row r="16" spans="2:17" s="1" customFormat="1" ht="16.5" customHeight="1">
      <c r="B16" s="150">
        <v>24</v>
      </c>
      <c r="C16" s="89" t="s">
        <v>21</v>
      </c>
      <c r="D16" s="126" t="s">
        <v>125</v>
      </c>
      <c r="E16" s="121" t="s">
        <v>224</v>
      </c>
      <c r="F16" s="90" t="s">
        <v>23</v>
      </c>
      <c r="G16" s="106"/>
      <c r="H16" s="133">
        <v>1</v>
      </c>
      <c r="I16" s="107">
        <v>1</v>
      </c>
      <c r="J16" s="185"/>
      <c r="K16" s="114">
        <f t="shared" si="0"/>
        <v>0</v>
      </c>
      <c r="L16" s="92"/>
      <c r="M16" s="92"/>
      <c r="N16" s="93"/>
      <c r="O16" s="94"/>
      <c r="P16" s="95"/>
      <c r="Q16" s="96"/>
    </row>
    <row r="17" spans="2:17" s="1" customFormat="1" ht="16.5" customHeight="1">
      <c r="B17" s="150">
        <v>25</v>
      </c>
      <c r="C17" s="89" t="s">
        <v>21</v>
      </c>
      <c r="D17" s="126" t="s">
        <v>125</v>
      </c>
      <c r="E17" s="121" t="s">
        <v>227</v>
      </c>
      <c r="F17" s="90" t="s">
        <v>23</v>
      </c>
      <c r="G17" s="106"/>
      <c r="H17" s="133">
        <v>3</v>
      </c>
      <c r="I17" s="107">
        <v>3</v>
      </c>
      <c r="J17" s="185"/>
      <c r="K17" s="114">
        <f t="shared" si="0"/>
        <v>0</v>
      </c>
      <c r="L17" s="92"/>
      <c r="M17" s="92"/>
      <c r="N17" s="93"/>
      <c r="O17" s="94"/>
      <c r="P17" s="95"/>
      <c r="Q17" s="96"/>
    </row>
    <row r="18" spans="2:17" s="1" customFormat="1" ht="16.5" customHeight="1">
      <c r="B18" s="150">
        <v>26</v>
      </c>
      <c r="C18" s="75" t="s">
        <v>21</v>
      </c>
      <c r="D18" s="124" t="s">
        <v>109</v>
      </c>
      <c r="E18" s="120" t="s">
        <v>229</v>
      </c>
      <c r="F18" s="76" t="s">
        <v>23</v>
      </c>
      <c r="G18" s="115"/>
      <c r="H18" s="133">
        <v>1</v>
      </c>
      <c r="I18" s="107">
        <v>1</v>
      </c>
      <c r="J18" s="185"/>
      <c r="K18" s="114">
        <f t="shared" si="0"/>
        <v>0</v>
      </c>
      <c r="L18" s="92"/>
      <c r="M18" s="92"/>
      <c r="N18" s="93"/>
      <c r="O18" s="94"/>
      <c r="P18" s="95"/>
      <c r="Q18" s="96"/>
    </row>
    <row r="19" spans="2:17" s="1" customFormat="1" ht="16.5" customHeight="1" thickBot="1">
      <c r="B19" s="150">
        <v>27</v>
      </c>
      <c r="C19" s="75" t="s">
        <v>21</v>
      </c>
      <c r="D19" s="124" t="s">
        <v>109</v>
      </c>
      <c r="E19" s="120" t="s">
        <v>226</v>
      </c>
      <c r="F19" s="76" t="s">
        <v>23</v>
      </c>
      <c r="G19" s="106"/>
      <c r="H19" s="152">
        <v>2</v>
      </c>
      <c r="I19" s="110">
        <v>2</v>
      </c>
      <c r="J19" s="186"/>
      <c r="K19" s="153">
        <f t="shared" si="0"/>
        <v>0</v>
      </c>
      <c r="L19" s="92"/>
      <c r="M19" s="92"/>
      <c r="N19" s="93"/>
      <c r="O19" s="94"/>
      <c r="P19" s="95"/>
      <c r="Q19" s="96"/>
    </row>
    <row r="20" spans="2:17" s="1" customFormat="1" ht="24.75" customHeight="1" thickBot="1">
      <c r="B20" s="197"/>
      <c r="C20" s="198"/>
      <c r="D20" s="198"/>
      <c r="E20" s="198"/>
      <c r="F20" s="198"/>
      <c r="G20" s="198"/>
      <c r="H20" s="199"/>
      <c r="I20" s="206" t="s">
        <v>297</v>
      </c>
      <c r="J20" s="207"/>
      <c r="K20" s="143">
        <f>SUM(K13:K19)</f>
        <v>0</v>
      </c>
      <c r="L20" s="92"/>
      <c r="M20" s="92"/>
      <c r="N20" s="93"/>
      <c r="O20" s="94"/>
      <c r="P20" s="95"/>
      <c r="Q20" s="96"/>
    </row>
    <row r="21" spans="12:17" ht="12">
      <c r="L21" s="92"/>
      <c r="M21" s="92"/>
      <c r="N21" s="93"/>
      <c r="O21" s="94"/>
      <c r="P21" s="95"/>
      <c r="Q21" s="96"/>
    </row>
    <row r="22" spans="12:17" ht="12">
      <c r="L22" s="92"/>
      <c r="M22" s="92"/>
      <c r="N22" s="93"/>
      <c r="O22" s="94"/>
      <c r="P22" s="95"/>
      <c r="Q22" s="96"/>
    </row>
    <row r="23" spans="12:17" ht="12">
      <c r="L23" s="92"/>
      <c r="M23" s="92"/>
      <c r="N23" s="93"/>
      <c r="O23" s="94"/>
      <c r="P23" s="95"/>
      <c r="Q23" s="96"/>
    </row>
    <row r="24" spans="12:17" ht="12">
      <c r="L24" s="92"/>
      <c r="M24" s="92"/>
      <c r="N24" s="93"/>
      <c r="O24" s="94"/>
      <c r="P24" s="95"/>
      <c r="Q24" s="96"/>
    </row>
    <row r="25" spans="12:17" ht="12">
      <c r="L25" s="92"/>
      <c r="M25" s="92"/>
      <c r="N25" s="93"/>
      <c r="O25" s="94"/>
      <c r="P25" s="95"/>
      <c r="Q25" s="96"/>
    </row>
    <row r="26" spans="12:17" ht="12">
      <c r="L26" s="92"/>
      <c r="M26" s="92"/>
      <c r="N26" s="93"/>
      <c r="O26" s="94"/>
      <c r="P26" s="95"/>
      <c r="Q26" s="96"/>
    </row>
    <row r="27" spans="12:17" ht="12">
      <c r="L27" s="92"/>
      <c r="M27" s="92"/>
      <c r="N27" s="93"/>
      <c r="O27" s="94"/>
      <c r="P27" s="95"/>
      <c r="Q27" s="96"/>
    </row>
    <row r="28" spans="12:17" ht="12">
      <c r="L28" s="92"/>
      <c r="M28" s="92"/>
      <c r="N28" s="93"/>
      <c r="O28" s="94"/>
      <c r="P28" s="95"/>
      <c r="Q28" s="96"/>
    </row>
    <row r="29" spans="12:17" ht="12">
      <c r="L29" s="92"/>
      <c r="M29" s="92"/>
      <c r="N29" s="93"/>
      <c r="O29" s="94"/>
      <c r="P29" s="95"/>
      <c r="Q29" s="96"/>
    </row>
    <row r="30" spans="12:17" ht="12">
      <c r="L30" s="92"/>
      <c r="M30" s="92"/>
      <c r="N30" s="93"/>
      <c r="O30" s="94"/>
      <c r="P30" s="95"/>
      <c r="Q30" s="96"/>
    </row>
    <row r="31" spans="12:17" ht="12">
      <c r="L31" s="92"/>
      <c r="M31" s="92"/>
      <c r="N31" s="93"/>
      <c r="O31" s="94"/>
      <c r="P31" s="95"/>
      <c r="Q31" s="96"/>
    </row>
    <row r="32" spans="12:17" ht="12">
      <c r="L32" s="92"/>
      <c r="M32" s="92"/>
      <c r="N32" s="93"/>
      <c r="O32" s="94"/>
      <c r="P32" s="95"/>
      <c r="Q32" s="96"/>
    </row>
    <row r="33" spans="12:17" ht="12">
      <c r="L33" s="92"/>
      <c r="M33" s="92"/>
      <c r="N33" s="93"/>
      <c r="O33" s="94"/>
      <c r="P33" s="95"/>
      <c r="Q33" s="96"/>
    </row>
    <row r="34" spans="12:17" ht="12">
      <c r="L34" s="92"/>
      <c r="M34" s="92"/>
      <c r="N34" s="93"/>
      <c r="O34" s="94"/>
      <c r="P34" s="95"/>
      <c r="Q34" s="96"/>
    </row>
    <row r="35" spans="12:17" ht="12">
      <c r="L35" s="92"/>
      <c r="M35" s="92"/>
      <c r="N35" s="93"/>
      <c r="O35" s="94"/>
      <c r="P35" s="95"/>
      <c r="Q35" s="96"/>
    </row>
    <row r="36" spans="12:17" ht="12">
      <c r="L36" s="92"/>
      <c r="M36" s="92"/>
      <c r="N36" s="93"/>
      <c r="O36" s="94"/>
      <c r="P36" s="95"/>
      <c r="Q36" s="96"/>
    </row>
    <row r="37" spans="12:17" ht="12">
      <c r="L37" s="92"/>
      <c r="M37" s="92"/>
      <c r="N37" s="93"/>
      <c r="O37" s="94"/>
      <c r="P37" s="95"/>
      <c r="Q37" s="96"/>
    </row>
    <row r="38" spans="12:17" ht="12">
      <c r="L38" s="92"/>
      <c r="M38" s="92"/>
      <c r="N38" s="93"/>
      <c r="O38" s="94"/>
      <c r="P38" s="95"/>
      <c r="Q38" s="96"/>
    </row>
    <row r="39" spans="12:17" ht="12">
      <c r="L39" s="92"/>
      <c r="M39" s="92"/>
      <c r="N39" s="93"/>
      <c r="O39" s="94"/>
      <c r="P39" s="95"/>
      <c r="Q39" s="96"/>
    </row>
  </sheetData>
  <mergeCells count="6">
    <mergeCell ref="B20:H20"/>
    <mergeCell ref="I20:J20"/>
    <mergeCell ref="A1:M1"/>
    <mergeCell ref="A2:M2"/>
    <mergeCell ref="D4:K4"/>
    <mergeCell ref="B12:K12"/>
  </mergeCells>
  <printOptions/>
  <pageMargins left="0.25" right="0.25" top="0.75" bottom="0.75" header="0.3" footer="0.3"/>
  <pageSetup blackAndWhite="1" fitToHeight="100" fitToWidth="1" horizontalDpi="600" verticalDpi="600" orientation="portrait" paperSize="8" scale="89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5808-D309-4304-BD5A-B5832C860FC0}">
  <sheetPr>
    <tabColor rgb="FF92D050"/>
    <pageSetUpPr fitToPage="1"/>
  </sheetPr>
  <dimension ref="A1:Q30"/>
  <sheetViews>
    <sheetView showGridLines="0" zoomScale="85" zoomScaleNormal="85" workbookViewId="0" topLeftCell="A3">
      <selection activeCell="B23" sqref="B23"/>
    </sheetView>
  </sheetViews>
  <sheetFormatPr defaultColWidth="9.28125" defaultRowHeight="12"/>
  <cols>
    <col min="1" max="1" width="1.421875" style="0" customWidth="1"/>
    <col min="2" max="2" width="4.421875" style="32" customWidth="1"/>
    <col min="3" max="3" width="5.421875" style="32" customWidth="1"/>
    <col min="4" max="4" width="17.28125" style="0" customWidth="1"/>
    <col min="5" max="5" width="78.00390625" style="0" customWidth="1"/>
    <col min="6" max="6" width="7.421875" style="0" customWidth="1"/>
    <col min="7" max="7" width="13.7109375" style="98" customWidth="1"/>
    <col min="8" max="8" width="14.7109375" style="127" customWidth="1"/>
    <col min="9" max="9" width="19.7109375" style="97" customWidth="1"/>
    <col min="10" max="10" width="30.7109375" style="97" customWidth="1"/>
    <col min="11" max="11" width="22.7109375" style="97" customWidth="1"/>
    <col min="12" max="12" width="7.421875" style="0" customWidth="1"/>
    <col min="13" max="13" width="11.7109375" style="0" customWidth="1"/>
    <col min="14" max="14" width="127.421875" style="0" customWidth="1"/>
    <col min="15" max="15" width="5.7109375" style="0" customWidth="1"/>
    <col min="16" max="16" width="16.28125" style="0" customWidth="1"/>
  </cols>
  <sheetData>
    <row r="1" spans="1:13" ht="15.75" customHeight="1">
      <c r="A1" s="188" t="s">
        <v>289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5.75" customHeight="1">
      <c r="A2" s="188" t="s">
        <v>290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ht="12" customHeight="1">
      <c r="C3" s="137" t="s">
        <v>2</v>
      </c>
    </row>
    <row r="4" spans="4:11" ht="33.75" customHeight="1">
      <c r="D4" s="188" t="s">
        <v>288</v>
      </c>
      <c r="E4" s="188"/>
      <c r="F4" s="188"/>
      <c r="G4" s="188"/>
      <c r="H4" s="189"/>
      <c r="I4" s="189"/>
      <c r="J4" s="189"/>
      <c r="K4" s="189"/>
    </row>
    <row r="5" spans="2:11" s="1" customFormat="1" ht="12" customHeight="1">
      <c r="B5" s="33"/>
      <c r="C5" s="137" t="s">
        <v>12</v>
      </c>
      <c r="G5" s="99"/>
      <c r="H5" s="128"/>
      <c r="I5" s="100"/>
      <c r="J5" s="100"/>
      <c r="K5" s="100"/>
    </row>
    <row r="6" spans="2:11" s="1" customFormat="1" ht="24" customHeight="1">
      <c r="B6" s="33"/>
      <c r="C6" s="137"/>
      <c r="D6" s="88" t="s">
        <v>241</v>
      </c>
      <c r="G6" s="99"/>
      <c r="H6" s="128"/>
      <c r="I6" s="100"/>
      <c r="J6" s="100"/>
      <c r="K6" s="100"/>
    </row>
    <row r="7" spans="2:11" s="1" customFormat="1" ht="16.25" customHeight="1">
      <c r="B7" s="33"/>
      <c r="C7" s="33"/>
      <c r="D7" s="88" t="s">
        <v>242</v>
      </c>
      <c r="G7" s="99"/>
      <c r="H7" s="128"/>
      <c r="I7" s="100"/>
      <c r="J7" s="100"/>
      <c r="K7" s="100"/>
    </row>
    <row r="8" spans="2:11" s="1" customFormat="1" ht="12" customHeight="1">
      <c r="B8" s="33"/>
      <c r="C8" s="137"/>
      <c r="G8" s="99"/>
      <c r="H8" s="128"/>
      <c r="I8" s="100"/>
      <c r="J8" s="100"/>
      <c r="K8" s="100"/>
    </row>
    <row r="9" spans="2:11" s="1" customFormat="1" ht="18" customHeight="1">
      <c r="B9" s="33"/>
      <c r="C9" s="33"/>
      <c r="D9" s="8"/>
      <c r="G9" s="99"/>
      <c r="H9" s="128"/>
      <c r="I9" s="100"/>
      <c r="J9" s="100"/>
      <c r="K9" s="100"/>
    </row>
    <row r="10" spans="2:11" s="1" customFormat="1" ht="17.25" customHeight="1" thickBot="1">
      <c r="B10" s="33"/>
      <c r="C10" s="33"/>
      <c r="D10" s="8"/>
      <c r="G10" s="74" t="s">
        <v>220</v>
      </c>
      <c r="H10" s="129" t="s">
        <v>221</v>
      </c>
      <c r="I10" s="74" t="s">
        <v>219</v>
      </c>
      <c r="J10" s="74"/>
      <c r="K10" s="100"/>
    </row>
    <row r="11" spans="2:17" s="1" customFormat="1" ht="22.5" customHeight="1" thickBot="1">
      <c r="B11" s="34" t="s">
        <v>211</v>
      </c>
      <c r="C11" s="84"/>
      <c r="D11" s="84" t="s">
        <v>213</v>
      </c>
      <c r="E11" s="84" t="s">
        <v>214</v>
      </c>
      <c r="F11" s="29"/>
      <c r="G11" s="101" t="s">
        <v>215</v>
      </c>
      <c r="H11" s="130" t="s">
        <v>215</v>
      </c>
      <c r="I11" s="101" t="s">
        <v>215</v>
      </c>
      <c r="J11" s="177" t="s">
        <v>291</v>
      </c>
      <c r="K11" s="102" t="s">
        <v>217</v>
      </c>
      <c r="L11" s="91"/>
      <c r="M11" s="91"/>
      <c r="N11" s="91"/>
      <c r="O11" s="91"/>
      <c r="P11" s="91"/>
      <c r="Q11" s="91"/>
    </row>
    <row r="12" spans="2:17" s="1" customFormat="1" ht="28.5" customHeight="1" thickBot="1">
      <c r="B12" s="194" t="s">
        <v>298</v>
      </c>
      <c r="C12" s="195"/>
      <c r="D12" s="195"/>
      <c r="E12" s="195"/>
      <c r="F12" s="195"/>
      <c r="G12" s="195"/>
      <c r="H12" s="195"/>
      <c r="I12" s="195"/>
      <c r="J12" s="195"/>
      <c r="K12" s="196"/>
      <c r="L12" s="92"/>
      <c r="M12" s="92"/>
      <c r="N12" s="93"/>
      <c r="O12" s="94"/>
      <c r="P12" s="95"/>
      <c r="Q12" s="96"/>
    </row>
    <row r="13" spans="2:17" s="1" customFormat="1" ht="16.5" customHeight="1">
      <c r="B13" s="85">
        <v>28</v>
      </c>
      <c r="C13" s="78" t="s">
        <v>21</v>
      </c>
      <c r="D13" s="123" t="s">
        <v>64</v>
      </c>
      <c r="E13" s="119" t="s">
        <v>230</v>
      </c>
      <c r="F13" s="79" t="s">
        <v>23</v>
      </c>
      <c r="G13" s="103"/>
      <c r="H13" s="154">
        <v>1</v>
      </c>
      <c r="I13" s="107">
        <v>1</v>
      </c>
      <c r="J13" s="180"/>
      <c r="K13" s="108">
        <f aca="true" t="shared" si="0" ref="K13:K17">I13*J13</f>
        <v>0</v>
      </c>
      <c r="L13" s="92"/>
      <c r="M13" s="92"/>
      <c r="N13" s="93"/>
      <c r="O13" s="94"/>
      <c r="P13" s="95"/>
      <c r="Q13" s="96"/>
    </row>
    <row r="14" spans="2:17" s="1" customFormat="1" ht="16.5" customHeight="1">
      <c r="B14" s="87">
        <v>29</v>
      </c>
      <c r="C14" s="75" t="s">
        <v>21</v>
      </c>
      <c r="D14" s="124" t="s">
        <v>222</v>
      </c>
      <c r="E14" s="120" t="s">
        <v>234</v>
      </c>
      <c r="F14" s="76" t="s">
        <v>23</v>
      </c>
      <c r="G14" s="106">
        <v>2</v>
      </c>
      <c r="H14" s="155">
        <v>3</v>
      </c>
      <c r="I14" s="107">
        <v>5</v>
      </c>
      <c r="J14" s="180"/>
      <c r="K14" s="108">
        <f t="shared" si="0"/>
        <v>0</v>
      </c>
      <c r="L14" s="92"/>
      <c r="M14" s="92"/>
      <c r="N14" s="93"/>
      <c r="O14" s="94"/>
      <c r="P14" s="95"/>
      <c r="Q14" s="96"/>
    </row>
    <row r="15" spans="2:17" s="1" customFormat="1" ht="16.5" customHeight="1">
      <c r="B15" s="87">
        <v>30</v>
      </c>
      <c r="C15" s="75" t="s">
        <v>21</v>
      </c>
      <c r="D15" s="124" t="s">
        <v>222</v>
      </c>
      <c r="E15" s="120" t="s">
        <v>235</v>
      </c>
      <c r="F15" s="76" t="s">
        <v>23</v>
      </c>
      <c r="G15" s="106">
        <v>3</v>
      </c>
      <c r="H15" s="155"/>
      <c r="I15" s="107">
        <v>3</v>
      </c>
      <c r="J15" s="180"/>
      <c r="K15" s="108">
        <f t="shared" si="0"/>
        <v>0</v>
      </c>
      <c r="L15" s="92"/>
      <c r="M15" s="92"/>
      <c r="N15" s="93"/>
      <c r="O15" s="94"/>
      <c r="P15" s="95"/>
      <c r="Q15" s="96"/>
    </row>
    <row r="16" spans="2:17" s="1" customFormat="1" ht="16.5" customHeight="1">
      <c r="B16" s="87">
        <v>31</v>
      </c>
      <c r="C16" s="75" t="s">
        <v>21</v>
      </c>
      <c r="D16" s="124" t="s">
        <v>222</v>
      </c>
      <c r="E16" s="120" t="s">
        <v>236</v>
      </c>
      <c r="F16" s="76" t="s">
        <v>23</v>
      </c>
      <c r="G16" s="106"/>
      <c r="H16" s="155">
        <v>1</v>
      </c>
      <c r="I16" s="107">
        <v>1</v>
      </c>
      <c r="J16" s="180"/>
      <c r="K16" s="108">
        <f t="shared" si="0"/>
        <v>0</v>
      </c>
      <c r="L16" s="92"/>
      <c r="M16" s="92"/>
      <c r="N16" s="93"/>
      <c r="O16" s="94"/>
      <c r="P16" s="95"/>
      <c r="Q16" s="96"/>
    </row>
    <row r="17" spans="2:17" s="1" customFormat="1" ht="16.5" customHeight="1" thickBot="1">
      <c r="B17" s="86">
        <v>32</v>
      </c>
      <c r="C17" s="82" t="s">
        <v>21</v>
      </c>
      <c r="D17" s="125" t="s">
        <v>222</v>
      </c>
      <c r="E17" s="122" t="s">
        <v>237</v>
      </c>
      <c r="F17" s="83" t="s">
        <v>23</v>
      </c>
      <c r="G17" s="109">
        <v>3</v>
      </c>
      <c r="H17" s="156"/>
      <c r="I17" s="157">
        <v>3</v>
      </c>
      <c r="J17" s="187"/>
      <c r="K17" s="108">
        <f t="shared" si="0"/>
        <v>0</v>
      </c>
      <c r="L17" s="92"/>
      <c r="M17" s="92"/>
      <c r="N17" s="93"/>
      <c r="O17" s="94"/>
      <c r="P17" s="95"/>
      <c r="Q17" s="96"/>
    </row>
    <row r="18" spans="2:17" ht="19.5" customHeight="1" thickBot="1">
      <c r="B18" s="197"/>
      <c r="C18" s="198"/>
      <c r="D18" s="198"/>
      <c r="E18" s="198"/>
      <c r="F18" s="198"/>
      <c r="G18" s="198"/>
      <c r="H18" s="199"/>
      <c r="I18" s="200" t="s">
        <v>299</v>
      </c>
      <c r="J18" s="201"/>
      <c r="K18" s="112">
        <f>SUM(K13:K17)</f>
        <v>0</v>
      </c>
      <c r="L18" s="92"/>
      <c r="M18" s="92"/>
      <c r="N18" s="93"/>
      <c r="O18" s="94"/>
      <c r="P18" s="95"/>
      <c r="Q18" s="96"/>
    </row>
    <row r="19" spans="12:17" ht="12">
      <c r="L19" s="92"/>
      <c r="M19" s="92"/>
      <c r="N19" s="93"/>
      <c r="O19" s="94"/>
      <c r="P19" s="95"/>
      <c r="Q19" s="96"/>
    </row>
    <row r="20" spans="12:17" ht="12">
      <c r="L20" s="92"/>
      <c r="M20" s="92"/>
      <c r="N20" s="93"/>
      <c r="O20" s="94"/>
      <c r="P20" s="95"/>
      <c r="Q20" s="96"/>
    </row>
    <row r="21" spans="12:17" ht="12">
      <c r="L21" s="92"/>
      <c r="M21" s="92"/>
      <c r="N21" s="93"/>
      <c r="O21" s="94"/>
      <c r="P21" s="95"/>
      <c r="Q21" s="96"/>
    </row>
    <row r="22" spans="12:17" ht="12">
      <c r="L22" s="92"/>
      <c r="M22" s="92"/>
      <c r="N22" s="93"/>
      <c r="O22" s="94"/>
      <c r="P22" s="95"/>
      <c r="Q22" s="96"/>
    </row>
    <row r="23" spans="12:17" ht="12">
      <c r="L23" s="92"/>
      <c r="M23" s="92"/>
      <c r="N23" s="93"/>
      <c r="O23" s="94"/>
      <c r="P23" s="95"/>
      <c r="Q23" s="96"/>
    </row>
    <row r="24" spans="12:17" ht="12">
      <c r="L24" s="92"/>
      <c r="M24" s="92"/>
      <c r="N24" s="93"/>
      <c r="O24" s="94"/>
      <c r="P24" s="95"/>
      <c r="Q24" s="96"/>
    </row>
    <row r="25" spans="12:17" ht="12">
      <c r="L25" s="92"/>
      <c r="M25" s="92"/>
      <c r="N25" s="93"/>
      <c r="O25" s="94"/>
      <c r="P25" s="95"/>
      <c r="Q25" s="96"/>
    </row>
    <row r="26" spans="12:17" ht="12">
      <c r="L26" s="92"/>
      <c r="M26" s="92"/>
      <c r="N26" s="93"/>
      <c r="O26" s="94"/>
      <c r="P26" s="95"/>
      <c r="Q26" s="96"/>
    </row>
    <row r="27" spans="12:17" ht="12">
      <c r="L27" s="92"/>
      <c r="M27" s="92"/>
      <c r="N27" s="93"/>
      <c r="O27" s="94"/>
      <c r="P27" s="95"/>
      <c r="Q27" s="96"/>
    </row>
    <row r="28" spans="12:17" ht="12">
      <c r="L28" s="92"/>
      <c r="M28" s="92"/>
      <c r="N28" s="93"/>
      <c r="O28" s="94"/>
      <c r="P28" s="95"/>
      <c r="Q28" s="96"/>
    </row>
    <row r="29" spans="12:17" ht="12">
      <c r="L29" s="92"/>
      <c r="M29" s="92"/>
      <c r="N29" s="93"/>
      <c r="O29" s="94"/>
      <c r="P29" s="95"/>
      <c r="Q29" s="96"/>
    </row>
    <row r="30" spans="12:17" ht="12">
      <c r="L30" s="92"/>
      <c r="M30" s="92"/>
      <c r="N30" s="93"/>
      <c r="O30" s="94"/>
      <c r="P30" s="95"/>
      <c r="Q30" s="96"/>
    </row>
  </sheetData>
  <mergeCells count="6">
    <mergeCell ref="B18:H18"/>
    <mergeCell ref="I18:J18"/>
    <mergeCell ref="A1:M1"/>
    <mergeCell ref="A2:M2"/>
    <mergeCell ref="D4:K4"/>
    <mergeCell ref="B12:K12"/>
  </mergeCells>
  <printOptions/>
  <pageMargins left="0.25" right="0.25" top="0.75" bottom="0.75" header="0.3" footer="0.3"/>
  <pageSetup blackAndWhite="1" fitToHeight="100" fitToWidth="1" horizontalDpi="600" verticalDpi="600" orientation="portrait" paperSize="8" scale="89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48497-0FDF-4574-A060-AD3A219C5FDD}">
  <sheetPr>
    <tabColor rgb="FF92D050"/>
    <pageSetUpPr fitToPage="1"/>
  </sheetPr>
  <dimension ref="A1:Q45"/>
  <sheetViews>
    <sheetView showGridLines="0" tabSelected="1" zoomScale="85" zoomScaleNormal="85" workbookViewId="0" topLeftCell="A1">
      <selection activeCell="D8" sqref="D8"/>
    </sheetView>
  </sheetViews>
  <sheetFormatPr defaultColWidth="9.28125" defaultRowHeight="12"/>
  <cols>
    <col min="1" max="1" width="1.421875" style="0" customWidth="1"/>
    <col min="2" max="2" width="4.421875" style="32" customWidth="1"/>
    <col min="3" max="3" width="5.421875" style="32" customWidth="1"/>
    <col min="4" max="4" width="17.28125" style="0" customWidth="1"/>
    <col min="5" max="5" width="78.00390625" style="0" customWidth="1"/>
    <col min="6" max="6" width="7.421875" style="0" customWidth="1"/>
    <col min="7" max="7" width="13.7109375" style="98" customWidth="1"/>
    <col min="8" max="8" width="14.7109375" style="127" customWidth="1"/>
    <col min="9" max="9" width="19.7109375" style="97" customWidth="1"/>
    <col min="10" max="10" width="30.7109375" style="97" customWidth="1"/>
    <col min="11" max="11" width="22.7109375" style="97" customWidth="1"/>
    <col min="12" max="12" width="7.421875" style="0" customWidth="1"/>
    <col min="13" max="13" width="11.7109375" style="0" customWidth="1"/>
    <col min="14" max="14" width="127.421875" style="0" customWidth="1"/>
    <col min="15" max="15" width="5.7109375" style="0" customWidth="1"/>
    <col min="16" max="16" width="16.28125" style="0" customWidth="1"/>
  </cols>
  <sheetData>
    <row r="1" spans="1:13" ht="15.75" customHeight="1">
      <c r="A1" s="188" t="s">
        <v>289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5.75" customHeight="1">
      <c r="A2" s="188" t="s">
        <v>290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ht="12" customHeight="1">
      <c r="C3" s="137" t="s">
        <v>2</v>
      </c>
    </row>
    <row r="4" spans="4:11" ht="33.75" customHeight="1">
      <c r="D4" s="188" t="s">
        <v>288</v>
      </c>
      <c r="E4" s="188"/>
      <c r="F4" s="188"/>
      <c r="G4" s="188"/>
      <c r="H4" s="189"/>
      <c r="I4" s="189"/>
      <c r="J4" s="189"/>
      <c r="K4" s="189"/>
    </row>
    <row r="5" spans="2:11" s="1" customFormat="1" ht="12" customHeight="1">
      <c r="B5" s="33"/>
      <c r="C5" s="137" t="s">
        <v>12</v>
      </c>
      <c r="G5" s="99"/>
      <c r="H5" s="128"/>
      <c r="I5" s="100"/>
      <c r="J5" s="100"/>
      <c r="K5" s="100"/>
    </row>
    <row r="6" spans="2:11" s="1" customFormat="1" ht="24" customHeight="1">
      <c r="B6" s="33"/>
      <c r="C6" s="137"/>
      <c r="D6" s="88" t="s">
        <v>241</v>
      </c>
      <c r="G6" s="99"/>
      <c r="H6" s="128"/>
      <c r="I6" s="100"/>
      <c r="J6" s="100"/>
      <c r="K6" s="100"/>
    </row>
    <row r="7" spans="2:11" s="1" customFormat="1" ht="16.25" customHeight="1">
      <c r="B7" s="33"/>
      <c r="C7" s="33"/>
      <c r="D7" s="88" t="s">
        <v>242</v>
      </c>
      <c r="G7" s="99"/>
      <c r="H7" s="128"/>
      <c r="I7" s="100"/>
      <c r="J7" s="100"/>
      <c r="K7" s="100"/>
    </row>
    <row r="8" spans="2:11" s="1" customFormat="1" ht="12" customHeight="1">
      <c r="B8" s="33"/>
      <c r="C8" s="137"/>
      <c r="G8" s="99"/>
      <c r="H8" s="128"/>
      <c r="I8" s="100"/>
      <c r="J8" s="100"/>
      <c r="K8" s="100"/>
    </row>
    <row r="9" spans="2:11" s="1" customFormat="1" ht="18" customHeight="1">
      <c r="B9" s="33"/>
      <c r="C9" s="33"/>
      <c r="D9" s="8"/>
      <c r="G9" s="99"/>
      <c r="H9" s="128"/>
      <c r="I9" s="100"/>
      <c r="J9" s="100"/>
      <c r="K9" s="100"/>
    </row>
    <row r="10" spans="2:11" s="1" customFormat="1" ht="17.25" customHeight="1" thickBot="1">
      <c r="B10" s="33"/>
      <c r="C10" s="33"/>
      <c r="D10" s="8"/>
      <c r="G10" s="74" t="s">
        <v>220</v>
      </c>
      <c r="H10" s="129" t="s">
        <v>221</v>
      </c>
      <c r="I10" s="74" t="s">
        <v>219</v>
      </c>
      <c r="J10" s="74"/>
      <c r="K10" s="100"/>
    </row>
    <row r="11" spans="2:17" s="1" customFormat="1" ht="22.5" customHeight="1" thickBot="1">
      <c r="B11" s="34" t="s">
        <v>211</v>
      </c>
      <c r="C11" s="84"/>
      <c r="D11" s="84" t="s">
        <v>213</v>
      </c>
      <c r="E11" s="84" t="s">
        <v>214</v>
      </c>
      <c r="F11" s="29"/>
      <c r="G11" s="101" t="s">
        <v>215</v>
      </c>
      <c r="H11" s="130" t="s">
        <v>215</v>
      </c>
      <c r="I11" s="101" t="s">
        <v>215</v>
      </c>
      <c r="J11" s="177" t="s">
        <v>291</v>
      </c>
      <c r="K11" s="102" t="s">
        <v>217</v>
      </c>
      <c r="L11" s="91"/>
      <c r="M11" s="91"/>
      <c r="N11" s="91"/>
      <c r="O11" s="91"/>
      <c r="P11" s="91"/>
      <c r="Q11" s="91"/>
    </row>
    <row r="12" spans="2:17" s="1" customFormat="1" ht="28.5" customHeight="1" thickBot="1">
      <c r="B12" s="194" t="s">
        <v>300</v>
      </c>
      <c r="C12" s="195"/>
      <c r="D12" s="195"/>
      <c r="E12" s="195"/>
      <c r="F12" s="195"/>
      <c r="G12" s="195"/>
      <c r="H12" s="195"/>
      <c r="I12" s="195"/>
      <c r="J12" s="195"/>
      <c r="K12" s="196"/>
      <c r="L12" s="92"/>
      <c r="M12" s="92"/>
      <c r="N12" s="93"/>
      <c r="O12" s="94"/>
      <c r="P12" s="95"/>
      <c r="Q12" s="96"/>
    </row>
    <row r="13" spans="2:17" ht="16.5" customHeight="1">
      <c r="B13" s="77">
        <v>33</v>
      </c>
      <c r="C13" s="158" t="s">
        <v>21</v>
      </c>
      <c r="D13" s="173" t="s">
        <v>267</v>
      </c>
      <c r="E13" s="170" t="s">
        <v>282</v>
      </c>
      <c r="F13" s="79" t="s">
        <v>23</v>
      </c>
      <c r="G13" s="142">
        <v>0</v>
      </c>
      <c r="H13" s="159">
        <v>10</v>
      </c>
      <c r="I13" s="107">
        <v>10</v>
      </c>
      <c r="J13" s="180"/>
      <c r="K13" s="108">
        <f aca="true" t="shared" si="0" ref="K13:K25">I13*J13</f>
        <v>0</v>
      </c>
      <c r="L13" s="92"/>
      <c r="M13" s="92"/>
      <c r="N13" s="93"/>
      <c r="O13" s="94"/>
      <c r="P13" s="95"/>
      <c r="Q13" s="96"/>
    </row>
    <row r="14" spans="2:17" ht="16.5" customHeight="1">
      <c r="B14" s="80">
        <v>34</v>
      </c>
      <c r="C14" s="136" t="s">
        <v>21</v>
      </c>
      <c r="D14" s="174" t="s">
        <v>267</v>
      </c>
      <c r="E14" s="171" t="s">
        <v>283</v>
      </c>
      <c r="F14" s="76" t="s">
        <v>23</v>
      </c>
      <c r="G14" s="132">
        <v>169</v>
      </c>
      <c r="H14" s="160">
        <v>40</v>
      </c>
      <c r="I14" s="107">
        <v>209</v>
      </c>
      <c r="J14" s="180"/>
      <c r="K14" s="108">
        <f t="shared" si="0"/>
        <v>0</v>
      </c>
      <c r="L14" s="92"/>
      <c r="M14" s="92"/>
      <c r="N14" s="93"/>
      <c r="O14" s="94"/>
      <c r="P14" s="95"/>
      <c r="Q14" s="96"/>
    </row>
    <row r="15" spans="2:17" ht="16.5" customHeight="1">
      <c r="B15" s="80">
        <v>35</v>
      </c>
      <c r="C15" s="136" t="s">
        <v>21</v>
      </c>
      <c r="D15" s="174" t="s">
        <v>268</v>
      </c>
      <c r="E15" s="171" t="s">
        <v>269</v>
      </c>
      <c r="F15" s="76" t="s">
        <v>23</v>
      </c>
      <c r="G15" s="132">
        <v>1.015</v>
      </c>
      <c r="H15" s="160"/>
      <c r="I15" s="107">
        <v>1.015</v>
      </c>
      <c r="J15" s="180"/>
      <c r="K15" s="108">
        <f t="shared" si="0"/>
        <v>0</v>
      </c>
      <c r="L15" s="92"/>
      <c r="M15" s="92"/>
      <c r="N15" s="93"/>
      <c r="O15" s="94"/>
      <c r="P15" s="95"/>
      <c r="Q15" s="96"/>
    </row>
    <row r="16" spans="2:17" ht="26">
      <c r="B16" s="80">
        <v>36</v>
      </c>
      <c r="C16" s="136" t="s">
        <v>21</v>
      </c>
      <c r="D16" s="168" t="s">
        <v>285</v>
      </c>
      <c r="E16" s="164" t="s">
        <v>286</v>
      </c>
      <c r="F16" s="76" t="s">
        <v>287</v>
      </c>
      <c r="G16" s="132"/>
      <c r="H16" s="160">
        <v>700</v>
      </c>
      <c r="I16" s="107">
        <v>700</v>
      </c>
      <c r="J16" s="180"/>
      <c r="K16" s="108">
        <f t="shared" si="0"/>
        <v>0</v>
      </c>
      <c r="L16" s="92"/>
      <c r="M16" s="92"/>
      <c r="N16" s="93"/>
      <c r="O16" s="94"/>
      <c r="P16" s="95"/>
      <c r="Q16" s="96"/>
    </row>
    <row r="17" spans="2:17" ht="16.5" customHeight="1">
      <c r="B17" s="80">
        <v>37</v>
      </c>
      <c r="C17" s="136" t="s">
        <v>21</v>
      </c>
      <c r="D17" s="174" t="s">
        <v>270</v>
      </c>
      <c r="E17" s="171" t="s">
        <v>271</v>
      </c>
      <c r="F17" s="76" t="s">
        <v>287</v>
      </c>
      <c r="G17" s="132">
        <v>1404</v>
      </c>
      <c r="H17" s="160">
        <v>228</v>
      </c>
      <c r="I17" s="107">
        <v>1632</v>
      </c>
      <c r="J17" s="180"/>
      <c r="K17" s="108">
        <f t="shared" si="0"/>
        <v>0</v>
      </c>
      <c r="L17" s="92"/>
      <c r="M17" s="92"/>
      <c r="N17" s="93"/>
      <c r="O17" s="94"/>
      <c r="P17" s="95"/>
      <c r="Q17" s="96"/>
    </row>
    <row r="18" spans="2:17" ht="16.5" customHeight="1">
      <c r="B18" s="80">
        <v>38</v>
      </c>
      <c r="C18" s="136" t="s">
        <v>21</v>
      </c>
      <c r="D18" s="174" t="s">
        <v>270</v>
      </c>
      <c r="E18" s="171" t="s">
        <v>284</v>
      </c>
      <c r="F18" s="76" t="s">
        <v>287</v>
      </c>
      <c r="G18" s="132">
        <v>0</v>
      </c>
      <c r="H18" s="160">
        <v>48</v>
      </c>
      <c r="I18" s="107">
        <v>48</v>
      </c>
      <c r="J18" s="180"/>
      <c r="K18" s="108">
        <f t="shared" si="0"/>
        <v>0</v>
      </c>
      <c r="L18" s="92"/>
      <c r="M18" s="92"/>
      <c r="N18" s="93"/>
      <c r="O18" s="94"/>
      <c r="P18" s="95"/>
      <c r="Q18" s="96"/>
    </row>
    <row r="19" spans="2:17" ht="16.5" customHeight="1">
      <c r="B19" s="80">
        <v>39</v>
      </c>
      <c r="C19" s="136" t="s">
        <v>21</v>
      </c>
      <c r="D19" s="174" t="s">
        <v>272</v>
      </c>
      <c r="E19" s="171" t="s">
        <v>273</v>
      </c>
      <c r="F19" s="76" t="s">
        <v>23</v>
      </c>
      <c r="G19" s="132">
        <v>1.015</v>
      </c>
      <c r="H19" s="160"/>
      <c r="I19" s="107">
        <v>1.015</v>
      </c>
      <c r="J19" s="180"/>
      <c r="K19" s="108">
        <f t="shared" si="0"/>
        <v>0</v>
      </c>
      <c r="L19" s="92"/>
      <c r="M19" s="92"/>
      <c r="N19" s="93"/>
      <c r="O19" s="94"/>
      <c r="P19" s="95"/>
      <c r="Q19" s="96"/>
    </row>
    <row r="20" spans="2:17" ht="16.5" customHeight="1">
      <c r="B20" s="80">
        <v>40</v>
      </c>
      <c r="C20" s="136" t="s">
        <v>21</v>
      </c>
      <c r="D20" s="174" t="s">
        <v>274</v>
      </c>
      <c r="E20" s="171" t="s">
        <v>275</v>
      </c>
      <c r="F20" s="76" t="s">
        <v>23</v>
      </c>
      <c r="G20" s="132">
        <v>6.029999999999999</v>
      </c>
      <c r="H20" s="160"/>
      <c r="I20" s="107">
        <v>6.029999999999999</v>
      </c>
      <c r="J20" s="180"/>
      <c r="K20" s="108">
        <f t="shared" si="0"/>
        <v>0</v>
      </c>
      <c r="L20" s="92"/>
      <c r="M20" s="92"/>
      <c r="N20" s="93"/>
      <c r="O20" s="94"/>
      <c r="P20" s="95"/>
      <c r="Q20" s="96"/>
    </row>
    <row r="21" spans="2:17" ht="27" customHeight="1">
      <c r="B21" s="80">
        <v>41</v>
      </c>
      <c r="C21" s="136" t="s">
        <v>21</v>
      </c>
      <c r="D21" s="174" t="s">
        <v>276</v>
      </c>
      <c r="E21" s="171" t="s">
        <v>277</v>
      </c>
      <c r="F21" s="76" t="s">
        <v>23</v>
      </c>
      <c r="G21" s="132">
        <v>9.03</v>
      </c>
      <c r="H21" s="160"/>
      <c r="I21" s="107">
        <v>9.03</v>
      </c>
      <c r="J21" s="180"/>
      <c r="K21" s="108">
        <f t="shared" si="0"/>
        <v>0</v>
      </c>
      <c r="L21" s="92"/>
      <c r="M21" s="92"/>
      <c r="N21" s="93"/>
      <c r="O21" s="94"/>
      <c r="P21" s="95"/>
      <c r="Q21" s="96"/>
    </row>
    <row r="22" spans="2:17" ht="30.75" customHeight="1">
      <c r="B22" s="80">
        <v>42</v>
      </c>
      <c r="C22" s="136" t="s">
        <v>21</v>
      </c>
      <c r="D22" s="174" t="s">
        <v>278</v>
      </c>
      <c r="E22" s="171" t="s">
        <v>279</v>
      </c>
      <c r="F22" s="76" t="s">
        <v>23</v>
      </c>
      <c r="G22" s="132">
        <v>3</v>
      </c>
      <c r="H22" s="160"/>
      <c r="I22" s="107">
        <v>3</v>
      </c>
      <c r="J22" s="180"/>
      <c r="K22" s="108">
        <f t="shared" si="0"/>
        <v>0</v>
      </c>
      <c r="L22" s="92"/>
      <c r="M22" s="92"/>
      <c r="N22" s="93"/>
      <c r="O22" s="94"/>
      <c r="P22" s="95"/>
      <c r="Q22" s="96"/>
    </row>
    <row r="23" spans="2:17" ht="16.5" customHeight="1">
      <c r="B23" s="80">
        <v>43</v>
      </c>
      <c r="C23" s="136" t="s">
        <v>21</v>
      </c>
      <c r="D23" s="174" t="s">
        <v>280</v>
      </c>
      <c r="E23" s="171" t="s">
        <v>281</v>
      </c>
      <c r="F23" s="76" t="s">
        <v>23</v>
      </c>
      <c r="G23" s="132">
        <v>9</v>
      </c>
      <c r="H23" s="160"/>
      <c r="I23" s="107">
        <v>9</v>
      </c>
      <c r="J23" s="180"/>
      <c r="K23" s="108">
        <f t="shared" si="0"/>
        <v>0</v>
      </c>
      <c r="L23" s="92"/>
      <c r="M23" s="92"/>
      <c r="N23" s="93"/>
      <c r="O23" s="94"/>
      <c r="P23" s="95"/>
      <c r="Q23" s="96"/>
    </row>
    <row r="24" spans="2:17" ht="16.5" customHeight="1">
      <c r="B24" s="80">
        <v>44</v>
      </c>
      <c r="C24" s="136" t="s">
        <v>21</v>
      </c>
      <c r="D24" s="174" t="s">
        <v>268</v>
      </c>
      <c r="E24" s="171" t="s">
        <v>269</v>
      </c>
      <c r="F24" s="76" t="s">
        <v>23</v>
      </c>
      <c r="G24" s="132">
        <v>1</v>
      </c>
      <c r="H24" s="160"/>
      <c r="I24" s="107">
        <v>1</v>
      </c>
      <c r="J24" s="180"/>
      <c r="K24" s="108">
        <f t="shared" si="0"/>
        <v>0</v>
      </c>
      <c r="L24" s="92"/>
      <c r="M24" s="92"/>
      <c r="N24" s="93"/>
      <c r="O24" s="94"/>
      <c r="P24" s="95"/>
      <c r="Q24" s="96"/>
    </row>
    <row r="25" spans="2:17" ht="16.5" customHeight="1" thickBot="1">
      <c r="B25" s="81">
        <v>45</v>
      </c>
      <c r="C25" s="146" t="s">
        <v>21</v>
      </c>
      <c r="D25" s="175" t="s">
        <v>272</v>
      </c>
      <c r="E25" s="172" t="s">
        <v>273</v>
      </c>
      <c r="F25" s="83" t="s">
        <v>23</v>
      </c>
      <c r="G25" s="149">
        <v>1</v>
      </c>
      <c r="H25" s="161"/>
      <c r="I25" s="107">
        <v>1</v>
      </c>
      <c r="J25" s="180"/>
      <c r="K25" s="108">
        <f t="shared" si="0"/>
        <v>0</v>
      </c>
      <c r="L25" s="92"/>
      <c r="M25" s="92"/>
      <c r="N25" s="93"/>
      <c r="O25" s="94"/>
      <c r="P25" s="95"/>
      <c r="Q25" s="96"/>
    </row>
    <row r="26" spans="8:17" ht="15" thickBot="1">
      <c r="H26" s="178"/>
      <c r="I26" s="179"/>
      <c r="J26" s="131" t="s">
        <v>301</v>
      </c>
      <c r="K26" s="116">
        <f>SUM(K13:K25)</f>
        <v>0</v>
      </c>
      <c r="L26" s="92"/>
      <c r="M26" s="92"/>
      <c r="N26" s="93"/>
      <c r="O26" s="94"/>
      <c r="P26" s="95"/>
      <c r="Q26" s="96"/>
    </row>
    <row r="27" spans="12:17" ht="12">
      <c r="L27" s="92"/>
      <c r="M27" s="92"/>
      <c r="N27" s="93"/>
      <c r="O27" s="94"/>
      <c r="P27" s="95"/>
      <c r="Q27" s="96"/>
    </row>
    <row r="28" spans="12:17" ht="12">
      <c r="L28" s="92"/>
      <c r="M28" s="92"/>
      <c r="N28" s="93"/>
      <c r="O28" s="94"/>
      <c r="P28" s="95"/>
      <c r="Q28" s="96"/>
    </row>
    <row r="29" spans="12:17" ht="12">
      <c r="L29" s="92"/>
      <c r="M29" s="92"/>
      <c r="N29" s="93"/>
      <c r="O29" s="94"/>
      <c r="P29" s="95"/>
      <c r="Q29" s="96"/>
    </row>
    <row r="30" spans="12:17" ht="12">
      <c r="L30" s="92"/>
      <c r="M30" s="92"/>
      <c r="N30" s="93"/>
      <c r="O30" s="94"/>
      <c r="P30" s="95"/>
      <c r="Q30" s="96"/>
    </row>
    <row r="31" spans="12:17" ht="12">
      <c r="L31" s="92"/>
      <c r="M31" s="92"/>
      <c r="N31" s="93"/>
      <c r="O31" s="94"/>
      <c r="P31" s="95"/>
      <c r="Q31" s="96"/>
    </row>
    <row r="32" spans="12:17" ht="12">
      <c r="L32" s="92"/>
      <c r="M32" s="92"/>
      <c r="N32" s="93"/>
      <c r="O32" s="94"/>
      <c r="P32" s="95"/>
      <c r="Q32" s="96"/>
    </row>
    <row r="33" spans="12:17" ht="12">
      <c r="L33" s="92"/>
      <c r="M33" s="92"/>
      <c r="N33" s="93"/>
      <c r="O33" s="94"/>
      <c r="P33" s="95"/>
      <c r="Q33" s="96"/>
    </row>
    <row r="34" spans="12:17" ht="12">
      <c r="L34" s="92"/>
      <c r="M34" s="92"/>
      <c r="N34" s="93"/>
      <c r="O34" s="94"/>
      <c r="P34" s="95"/>
      <c r="Q34" s="96"/>
    </row>
    <row r="35" spans="12:17" ht="12">
      <c r="L35" s="92"/>
      <c r="M35" s="92"/>
      <c r="N35" s="93"/>
      <c r="O35" s="94"/>
      <c r="P35" s="95"/>
      <c r="Q35" s="96"/>
    </row>
    <row r="36" spans="12:17" ht="12">
      <c r="L36" s="92"/>
      <c r="M36" s="92"/>
      <c r="N36" s="93"/>
      <c r="O36" s="94"/>
      <c r="P36" s="95"/>
      <c r="Q36" s="96"/>
    </row>
    <row r="37" spans="12:17" ht="12">
      <c r="L37" s="92"/>
      <c r="M37" s="92"/>
      <c r="N37" s="93"/>
      <c r="O37" s="94"/>
      <c r="P37" s="95"/>
      <c r="Q37" s="96"/>
    </row>
    <row r="38" spans="12:17" ht="12">
      <c r="L38" s="92"/>
      <c r="M38" s="92"/>
      <c r="N38" s="93"/>
      <c r="O38" s="94"/>
      <c r="P38" s="95"/>
      <c r="Q38" s="96"/>
    </row>
    <row r="39" spans="12:17" ht="12">
      <c r="L39" s="92"/>
      <c r="M39" s="92"/>
      <c r="N39" s="93"/>
      <c r="O39" s="94"/>
      <c r="P39" s="95"/>
      <c r="Q39" s="96"/>
    </row>
    <row r="40" spans="12:17" ht="12">
      <c r="L40" s="92"/>
      <c r="M40" s="92"/>
      <c r="N40" s="93"/>
      <c r="O40" s="94"/>
      <c r="P40" s="95"/>
      <c r="Q40" s="96"/>
    </row>
    <row r="41" spans="12:17" ht="12">
      <c r="L41" s="92"/>
      <c r="M41" s="92"/>
      <c r="N41" s="93"/>
      <c r="O41" s="94"/>
      <c r="P41" s="95"/>
      <c r="Q41" s="96"/>
    </row>
    <row r="42" spans="12:17" ht="12">
      <c r="L42" s="92"/>
      <c r="M42" s="92"/>
      <c r="N42" s="93"/>
      <c r="O42" s="94"/>
      <c r="P42" s="95"/>
      <c r="Q42" s="96"/>
    </row>
    <row r="43" spans="12:17" ht="12">
      <c r="L43" s="92"/>
      <c r="M43" s="92"/>
      <c r="N43" s="93"/>
      <c r="O43" s="94"/>
      <c r="P43" s="95"/>
      <c r="Q43" s="96"/>
    </row>
    <row r="44" spans="12:17" ht="12">
      <c r="L44" s="92"/>
      <c r="M44" s="92"/>
      <c r="N44" s="93"/>
      <c r="O44" s="94"/>
      <c r="P44" s="95"/>
      <c r="Q44" s="96"/>
    </row>
    <row r="45" spans="12:17" ht="12">
      <c r="L45" s="92"/>
      <c r="M45" s="92"/>
      <c r="N45" s="93"/>
      <c r="O45" s="94"/>
      <c r="P45" s="95"/>
      <c r="Q45" s="96"/>
    </row>
  </sheetData>
  <mergeCells count="4">
    <mergeCell ref="A1:M1"/>
    <mergeCell ref="A2:M2"/>
    <mergeCell ref="D4:K4"/>
    <mergeCell ref="B12:K12"/>
  </mergeCells>
  <printOptions/>
  <pageMargins left="0.25" right="0.25" top="0.75" bottom="0.75" header="0.3" footer="0.3"/>
  <pageSetup blackAndWhite="1" fitToHeight="100" fitToWidth="1" horizontalDpi="600" verticalDpi="600" orientation="portrait" paperSize="8" scale="8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Šplíchalová</cp:lastModifiedBy>
  <cp:lastPrinted>2024-02-21T09:39:12Z</cp:lastPrinted>
  <dcterms:created xsi:type="dcterms:W3CDTF">2021-11-11T10:44:45Z</dcterms:created>
  <dcterms:modified xsi:type="dcterms:W3CDTF">2024-03-11T15:29:48Z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2021-11-11T10:44:57Z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8f69bea5-029f-41ef-abb5-890845544eed</vt:lpwstr>
  </property>
  <property fmtid="{D5CDD505-2E9C-101B-9397-08002B2CF9AE}" pid="8" name="MSIP_Label_43f08ec5-d6d9-4227-8387-ccbfcb3632c4_ContentBits">
    <vt:lpwstr>0</vt:lpwstr>
  </property>
</Properties>
</file>