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2"/>
  <workbookPr/>
  <bookViews>
    <workbookView xWindow="0" yWindow="500" windowWidth="23260" windowHeight="12720" activeTab="0"/>
  </bookViews>
  <sheets>
    <sheet name="příloha č. 3A ZD - část I." sheetId="11" r:id="rId1"/>
    <sheet name="příloha č. 3A  ZD - část II." sheetId="17" r:id="rId2"/>
    <sheet name="příloha č. 3A  ZD - část III." sheetId="18" r:id="rId3"/>
    <sheet name="příloha č. 3A  ZD - část IV." sheetId="19" r:id="rId4"/>
  </sheets>
  <definedNames/>
  <calcPr calcId="191029"/>
  <extLst/>
</workbook>
</file>

<file path=xl/sharedStrings.xml><?xml version="1.0" encoding="utf-8"?>
<sst xmlns="http://schemas.openxmlformats.org/spreadsheetml/2006/main" count="764" uniqueCount="221">
  <si>
    <t/>
  </si>
  <si>
    <t>False</t>
  </si>
  <si>
    <t>Stavba:</t>
  </si>
  <si>
    <t>Zadavatel:</t>
  </si>
  <si>
    <t>Svaz vodovodů a kanalizací Žďársko</t>
  </si>
  <si>
    <t>Zhotovitel:</t>
  </si>
  <si>
    <t>SWECO Hydroprojekt, a.s.</t>
  </si>
  <si>
    <t>Projektant:</t>
  </si>
  <si>
    <t>základní</t>
  </si>
  <si>
    <t>1</t>
  </si>
  <si>
    <t>2</t>
  </si>
  <si>
    <t>Objekt:</t>
  </si>
  <si>
    <t>01 - SO 5002 - úsek TLT DN300 od ÚV Mostiště po obec Mostiště</t>
  </si>
  <si>
    <t>ROZPOCET</t>
  </si>
  <si>
    <t>CS ÚRS 2021 02</t>
  </si>
  <si>
    <t>4</t>
  </si>
  <si>
    <t>80</t>
  </si>
  <si>
    <t>8</t>
  </si>
  <si>
    <t>R-položka</t>
  </si>
  <si>
    <t>30</t>
  </si>
  <si>
    <t>M</t>
  </si>
  <si>
    <t>kg</t>
  </si>
  <si>
    <t>kus</t>
  </si>
  <si>
    <t>61</t>
  </si>
  <si>
    <t>55251007R</t>
  </si>
  <si>
    <t>trouba tvárná litina  DN150 L=6m standart</t>
  </si>
  <si>
    <t>1795586114</t>
  </si>
  <si>
    <t>62</t>
  </si>
  <si>
    <t>55291124R</t>
  </si>
  <si>
    <t>kroužek těsnící DN 150</t>
  </si>
  <si>
    <t>1118297579</t>
  </si>
  <si>
    <t>63</t>
  </si>
  <si>
    <t>27322512R</t>
  </si>
  <si>
    <t>těsnění DN150 PN10-16 pro přír.spoj s kov.vložkou</t>
  </si>
  <si>
    <t>493519848</t>
  </si>
  <si>
    <t>64</t>
  </si>
  <si>
    <t>30921001R</t>
  </si>
  <si>
    <t>1554774987</t>
  </si>
  <si>
    <t>65</t>
  </si>
  <si>
    <t>55251003</t>
  </si>
  <si>
    <t>pasta mazací</t>
  </si>
  <si>
    <t>-402616820</t>
  </si>
  <si>
    <t>66</t>
  </si>
  <si>
    <t>55251002</t>
  </si>
  <si>
    <t>barva opravná litinového vodovodního potrubí</t>
  </si>
  <si>
    <t>-847581336</t>
  </si>
  <si>
    <t>68</t>
  </si>
  <si>
    <t>552530001R</t>
  </si>
  <si>
    <t>trouba tvárná litina DN300 L=6m standart</t>
  </si>
  <si>
    <t>1240155051</t>
  </si>
  <si>
    <t>69</t>
  </si>
  <si>
    <t>kroužek těsnící DN 300</t>
  </si>
  <si>
    <t>-403939382</t>
  </si>
  <si>
    <t>70</t>
  </si>
  <si>
    <t>55251465R</t>
  </si>
  <si>
    <t>kroužek zámkový kovový pro extrémní tlaky a speciální konstrukce DN 300</t>
  </si>
  <si>
    <t>-2027074633</t>
  </si>
  <si>
    <t>71</t>
  </si>
  <si>
    <t>31R</t>
  </si>
  <si>
    <t>těsnění DN300 PN16 pro přírubový spoj s kovovou vložkou</t>
  </si>
  <si>
    <t>-2537367</t>
  </si>
  <si>
    <t>72</t>
  </si>
  <si>
    <t>30921002R</t>
  </si>
  <si>
    <t>1074392779</t>
  </si>
  <si>
    <t>74</t>
  </si>
  <si>
    <t>552530002R</t>
  </si>
  <si>
    <t>759803403</t>
  </si>
  <si>
    <t>75</t>
  </si>
  <si>
    <t>1361886631</t>
  </si>
  <si>
    <t>76</t>
  </si>
  <si>
    <t>552530200R</t>
  </si>
  <si>
    <t>manžeta elastomerová pro hrdla DN300</t>
  </si>
  <si>
    <t>629252665</t>
  </si>
  <si>
    <t>78</t>
  </si>
  <si>
    <t>55253247R</t>
  </si>
  <si>
    <t>trouba přírubová litinová vodovodní  PN10/16 DN 80 dl 1000mm</t>
  </si>
  <si>
    <t>79</t>
  </si>
  <si>
    <t>55253239R</t>
  </si>
  <si>
    <t>trouba přírubová litinová vodovodní  PN10/16 DN 80 dl 400mm</t>
  </si>
  <si>
    <t>55253243R</t>
  </si>
  <si>
    <t>81</t>
  </si>
  <si>
    <t>552100012R</t>
  </si>
  <si>
    <t>těsnění DN80 PN10-40 pro přír.spoj s kovovou vložkou</t>
  </si>
  <si>
    <t>83</t>
  </si>
  <si>
    <t>55253282R</t>
  </si>
  <si>
    <t>trouba přírubová litinová vodovodní  PN10/16 DN 150 dl 200mm</t>
  </si>
  <si>
    <t>463932658</t>
  </si>
  <si>
    <t>84</t>
  </si>
  <si>
    <t>55253289R</t>
  </si>
  <si>
    <t>trouba přírubová litinová vodovodní  PN10/16 DN 150 dl 600mm</t>
  </si>
  <si>
    <t>-1078042675</t>
  </si>
  <si>
    <t>86</t>
  </si>
  <si>
    <t>55254047</t>
  </si>
  <si>
    <t>koleno 90° s patkou přírubové litinové vodovodní N-kus PN10/40 DN 80</t>
  </si>
  <si>
    <t>-218998272</t>
  </si>
  <si>
    <t>87</t>
  </si>
  <si>
    <t>55254026</t>
  </si>
  <si>
    <t>koleno 90° přírubové litinové vodovodní Q-kus PN10/40 DN 80</t>
  </si>
  <si>
    <t>297679677</t>
  </si>
  <si>
    <t>89</t>
  </si>
  <si>
    <t>552101001R</t>
  </si>
  <si>
    <t>spojka s přír. jištěná DN150, PN10-16</t>
  </si>
  <si>
    <t>90</t>
  </si>
  <si>
    <t>55259984R</t>
  </si>
  <si>
    <t>P 90st DN150 PN10-16</t>
  </si>
  <si>
    <t>91</t>
  </si>
  <si>
    <t>55254050R</t>
  </si>
  <si>
    <t>PP DN150 PN10-16</t>
  </si>
  <si>
    <t>-1122882418</t>
  </si>
  <si>
    <t>93</t>
  </si>
  <si>
    <t>55253818R</t>
  </si>
  <si>
    <t>odbočná tvarovka T DN150 PN10-16</t>
  </si>
  <si>
    <t>1786554750</t>
  </si>
  <si>
    <t>95</t>
  </si>
  <si>
    <t>552100001R</t>
  </si>
  <si>
    <t>-18954302</t>
  </si>
  <si>
    <t>96</t>
  </si>
  <si>
    <t>55253910R</t>
  </si>
  <si>
    <t>-1689361768</t>
  </si>
  <si>
    <t>97</t>
  </si>
  <si>
    <t>55253922R</t>
  </si>
  <si>
    <t>-1886320493</t>
  </si>
  <si>
    <t>98</t>
  </si>
  <si>
    <t>55253946R</t>
  </si>
  <si>
    <t>99</t>
  </si>
  <si>
    <t>55251466R</t>
  </si>
  <si>
    <t>101</t>
  </si>
  <si>
    <t>55253898R</t>
  </si>
  <si>
    <t>tvarovka E DN300 PN16</t>
  </si>
  <si>
    <t>102</t>
  </si>
  <si>
    <t>55253495R</t>
  </si>
  <si>
    <t>tvarovka F DN300 PN16</t>
  </si>
  <si>
    <t>104</t>
  </si>
  <si>
    <t>55253775R</t>
  </si>
  <si>
    <t>106</t>
  </si>
  <si>
    <t>55253547R</t>
  </si>
  <si>
    <t>odbočná tvarovka T DN300x150 PN16 dl.800mm</t>
  </si>
  <si>
    <t>108</t>
  </si>
  <si>
    <t>576825209</t>
  </si>
  <si>
    <t>110</t>
  </si>
  <si>
    <t>42221215</t>
  </si>
  <si>
    <t>šoupě přírubové vodovodní krátká stavební dl DN 150 PN10-16</t>
  </si>
  <si>
    <t>390896896</t>
  </si>
  <si>
    <t>111</t>
  </si>
  <si>
    <t>42291081R</t>
  </si>
  <si>
    <t>ZS tel. Rd1,2-1,8m pro DN100-150</t>
  </si>
  <si>
    <t>-1274004814</t>
  </si>
  <si>
    <t>113</t>
  </si>
  <si>
    <t>42281266R</t>
  </si>
  <si>
    <t>1142746059</t>
  </si>
  <si>
    <t>42271415</t>
  </si>
  <si>
    <t>pás navrtávací z tvárné litiny DN 150, pro litinové a ocelové potrubí, se závitovým výstupem 1",5/4",6/4",2"</t>
  </si>
  <si>
    <t>117</t>
  </si>
  <si>
    <t>119</t>
  </si>
  <si>
    <t>42221223R</t>
  </si>
  <si>
    <t>šoupě přírubové vodovodní krátká stavební dl DN 300 PN16</t>
  </si>
  <si>
    <t>-1770261480</t>
  </si>
  <si>
    <t>120</t>
  </si>
  <si>
    <t>42291082R</t>
  </si>
  <si>
    <t>ZS tel.Rd1,2-1,8m pro DN200-300</t>
  </si>
  <si>
    <t>-1209332317</t>
  </si>
  <si>
    <t>122</t>
  </si>
  <si>
    <t>125</t>
  </si>
  <si>
    <t>133</t>
  </si>
  <si>
    <t>42291402</t>
  </si>
  <si>
    <t>poklop litinový ventilový</t>
  </si>
  <si>
    <t>-317053189</t>
  </si>
  <si>
    <t>134</t>
  </si>
  <si>
    <t>56230636</t>
  </si>
  <si>
    <t>deska podkladová uličního poklopu ventilkového a šoupatového</t>
  </si>
  <si>
    <t>622165752</t>
  </si>
  <si>
    <t>136</t>
  </si>
  <si>
    <t>42291352</t>
  </si>
  <si>
    <t>poklop litinový šoupátkový pro zemní soupravy osazení do terénu a do vozovky</t>
  </si>
  <si>
    <t>-764887752</t>
  </si>
  <si>
    <t>137</t>
  </si>
  <si>
    <t>1350650999</t>
  </si>
  <si>
    <t>Vodárenská akciová společnost-divize ZR</t>
  </si>
  <si>
    <t>p.č.</t>
  </si>
  <si>
    <t xml:space="preserve">ozn </t>
  </si>
  <si>
    <t>položka</t>
  </si>
  <si>
    <t>název položky</t>
  </si>
  <si>
    <t>kusy/metry</t>
  </si>
  <si>
    <t>jednotková cena</t>
  </si>
  <si>
    <t>celkem</t>
  </si>
  <si>
    <t>trouba tvárná litina DN300 těžká povrchová ochrana</t>
  </si>
  <si>
    <t>42212308R</t>
  </si>
  <si>
    <t>uzávěr klapkový vodovodní DN 150 (žabí klapka)</t>
  </si>
  <si>
    <t>01 - SO 5001- úsek km 11,181-11,403 (dílčí část)</t>
  </si>
  <si>
    <t>55251008</t>
  </si>
  <si>
    <t>trouba vodovodní litinová hrdlová DN 200</t>
  </si>
  <si>
    <t>55253955R</t>
  </si>
  <si>
    <t>koleno hrdlové z tvárné litiny DN 150-90° PN 10-16</t>
  </si>
  <si>
    <t>55253834R</t>
  </si>
  <si>
    <t>tvarovka odbočná T DN300 x150 PN16</t>
  </si>
  <si>
    <t>součet</t>
  </si>
  <si>
    <t>souprava spoj.mat.pro přír. DN 300 spoj nerez A2</t>
  </si>
  <si>
    <t>souprava spoj.mat.pro přírubový spoj DN 150 nerez A2</t>
  </si>
  <si>
    <r>
      <t>ventil odvzdušňovací dvojčinný</t>
    </r>
    <r>
      <rPr>
        <b/>
        <sz val="9"/>
        <color rgb="FFFF0000"/>
        <rFont val="Arial CE"/>
        <family val="2"/>
      </rPr>
      <t xml:space="preserve"> </t>
    </r>
    <r>
      <rPr>
        <b/>
        <sz val="9"/>
        <rFont val="Arial CE"/>
        <family val="2"/>
      </rPr>
      <t>tvárná</t>
    </r>
    <r>
      <rPr>
        <b/>
        <sz val="9"/>
        <color rgb="FFFF0000"/>
        <rFont val="Arial CE"/>
        <family val="2"/>
      </rPr>
      <t xml:space="preserve"> </t>
    </r>
    <r>
      <rPr>
        <b/>
        <sz val="9"/>
        <rFont val="Arial CE"/>
        <family val="2"/>
      </rPr>
      <t>litina PN 16 DN 80</t>
    </r>
  </si>
  <si>
    <t xml:space="preserve"> SO 5002</t>
  </si>
  <si>
    <t>SO 5001</t>
  </si>
  <si>
    <t>Zajištění kvality pitné vody ve vodárenské soustavě Jihozápadní Moravy,region Žďársko, subprojekt č.5 - rekonstrukce vodovodního přivaděče prameniště Pavlov-Velké Meziříčí, SO 5001, SO 5002</t>
  </si>
  <si>
    <t>Příloha č. 1 - specifikace materiálu (výkaz výměr)</t>
  </si>
  <si>
    <t>část I./Trouby (OCM, TL) + hrdlové tvarovky</t>
  </si>
  <si>
    <t>část II. /Přírubové tvarovky</t>
  </si>
  <si>
    <t>část III. /Zakusovací a vyosovací tvarovky</t>
  </si>
  <si>
    <t>část IV. /Armatury ,ostatní materiál</t>
  </si>
  <si>
    <t>celkem za část I.</t>
  </si>
  <si>
    <t>celkem za část II.</t>
  </si>
  <si>
    <t>celkem za část III.</t>
  </si>
  <si>
    <t>celkem za část IV.</t>
  </si>
  <si>
    <t>část I.</t>
  </si>
  <si>
    <t>část II.</t>
  </si>
  <si>
    <t>část III.</t>
  </si>
  <si>
    <t>část IV.</t>
  </si>
  <si>
    <r>
      <rPr>
        <b/>
        <sz val="9"/>
        <color rgb="FFFF0000"/>
        <rFont val="Arial CE"/>
        <family val="2"/>
      </rPr>
      <t>MM</t>
    </r>
    <r>
      <rPr>
        <b/>
        <sz val="9"/>
        <rFont val="Arial CE"/>
        <family val="2"/>
      </rPr>
      <t>K 11,25st DN300</t>
    </r>
  </si>
  <si>
    <r>
      <rPr>
        <b/>
        <sz val="9"/>
        <color rgb="FFFF0000"/>
        <rFont val="Arial CE"/>
        <family val="2"/>
      </rPr>
      <t>MM</t>
    </r>
    <r>
      <rPr>
        <b/>
        <sz val="9"/>
        <rFont val="Arial CE"/>
        <family val="2"/>
      </rPr>
      <t>K 22,5st SDN300</t>
    </r>
  </si>
  <si>
    <r>
      <rPr>
        <b/>
        <sz val="9"/>
        <color rgb="FFFF0000"/>
        <rFont val="Arial CE"/>
        <family val="2"/>
      </rPr>
      <t>MM</t>
    </r>
    <r>
      <rPr>
        <b/>
        <sz val="9"/>
        <rFont val="Arial CE"/>
        <family val="2"/>
      </rPr>
      <t>K 45st. DN300</t>
    </r>
  </si>
  <si>
    <r>
      <t>tvarovka A DN300x80 PN10-</t>
    </r>
    <r>
      <rPr>
        <b/>
        <sz val="9"/>
        <color rgb="FFFF0000"/>
        <rFont val="Arial CE"/>
        <family val="2"/>
      </rPr>
      <t>16</t>
    </r>
  </si>
  <si>
    <r>
      <t xml:space="preserve">TP DN80 L=600mm PN16 </t>
    </r>
    <r>
      <rPr>
        <b/>
        <sz val="9"/>
        <color rgb="FFFF0000"/>
        <rFont val="Arial CE"/>
        <family val="2"/>
      </rPr>
      <t>+</t>
    </r>
    <r>
      <rPr>
        <b/>
        <sz val="9"/>
        <rFont val="Arial CE"/>
        <family val="2"/>
      </rPr>
      <t xml:space="preserve"> kotevní přírub</t>
    </r>
    <r>
      <rPr>
        <b/>
        <sz val="9"/>
        <color rgb="FFFF0000"/>
        <rFont val="Arial CE"/>
        <family val="2"/>
      </rPr>
      <t>a</t>
    </r>
  </si>
  <si>
    <r>
      <t xml:space="preserve">spojka přímá DN300 </t>
    </r>
    <r>
      <rPr>
        <b/>
        <sz val="9"/>
        <color rgb="FFFF0000"/>
        <rFont val="Arial CE"/>
        <family val="2"/>
      </rPr>
      <t>PN 10-16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</si>
</sst>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"/>
    <numFmt numFmtId="166" formatCode="#,##0.0"/>
  </numFmts>
  <fonts count="1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color rgb="FFFF000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0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4" fontId="8" fillId="0" borderId="2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166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165" fontId="10" fillId="0" borderId="7" xfId="0" applyNumberFormat="1" applyFont="1" applyBorder="1" applyAlignment="1" applyProtection="1">
      <alignment horizontal="center" vertical="center"/>
      <protection locked="0"/>
    </xf>
    <xf numFmtId="4" fontId="8" fillId="0" borderId="7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4" fontId="8" fillId="0" borderId="5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6" fontId="10" fillId="0" borderId="11" xfId="0" applyNumberFormat="1" applyFont="1" applyBorder="1" applyAlignment="1" applyProtection="1">
      <alignment horizontal="center" vertical="center"/>
      <protection locked="0"/>
    </xf>
    <xf numFmtId="165" fontId="1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/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BM38"/>
  <sheetViews>
    <sheetView showGridLines="0" tabSelected="1" zoomScale="85" zoomScaleNormal="85" workbookViewId="0" topLeftCell="A13">
      <selection activeCell="F32" sqref="F32"/>
    </sheetView>
  </sheetViews>
  <sheetFormatPr defaultColWidth="9.28125" defaultRowHeight="12"/>
  <cols>
    <col min="1" max="1" width="1.421875" style="23" customWidth="1"/>
    <col min="2" max="2" width="4.421875" style="25" customWidth="1"/>
    <col min="3" max="4" width="4.28125" style="23" customWidth="1"/>
    <col min="5" max="5" width="17.28125" style="23" customWidth="1"/>
    <col min="6" max="6" width="80.7109375" style="23" customWidth="1"/>
    <col min="7" max="7" width="7.421875" style="23" customWidth="1"/>
    <col min="8" max="8" width="16.00390625" style="16" customWidth="1"/>
    <col min="9" max="9" width="15.7109375" style="23" hidden="1" customWidth="1"/>
    <col min="10" max="11" width="22.28125" style="23" hidden="1" customWidth="1"/>
    <col min="12" max="12" width="9.28125" style="23" hidden="1" customWidth="1"/>
    <col min="13" max="13" width="10.7109375" style="23" hidden="1" customWidth="1"/>
    <col min="14" max="14" width="9.28125" style="23" hidden="1" customWidth="1"/>
    <col min="15" max="20" width="14.28125" style="23" hidden="1" customWidth="1"/>
    <col min="21" max="21" width="16.28125" style="23" hidden="1" customWidth="1"/>
    <col min="22" max="22" width="12.28125" style="23" hidden="1" customWidth="1"/>
    <col min="23" max="23" width="14.28125" style="23" customWidth="1"/>
    <col min="24" max="24" width="15.421875" style="23" customWidth="1"/>
    <col min="25" max="25" width="15.28125" style="23" customWidth="1"/>
    <col min="26" max="26" width="16.28125" style="23" customWidth="1"/>
    <col min="27" max="27" width="15.00390625" style="23" customWidth="1"/>
    <col min="28" max="28" width="16.28125" style="23" customWidth="1"/>
    <col min="29" max="29" width="11.00390625" style="23" customWidth="1"/>
    <col min="30" max="30" width="15.00390625" style="23" customWidth="1"/>
    <col min="31" max="31" width="16.28125" style="23" customWidth="1"/>
    <col min="32" max="16384" width="9.28125" style="23" customWidth="1"/>
  </cols>
  <sheetData>
    <row r="1" spans="1:46" ht="15.75" customHeight="1">
      <c r="A1" s="99" t="s">
        <v>202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T1" s="2" t="s">
        <v>1</v>
      </c>
    </row>
    <row r="2" spans="1:46" s="26" customFormat="1" ht="15.75" customHeight="1">
      <c r="A2" s="9"/>
      <c r="B2" s="99" t="s">
        <v>211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3"/>
      <c r="AT2" s="2"/>
    </row>
    <row r="3" spans="1:46" s="26" customFormat="1" ht="15.75" customHeight="1">
      <c r="A3" s="9"/>
      <c r="B3" s="12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AT3" s="2"/>
    </row>
    <row r="4" spans="1:12" ht="12" customHeight="1">
      <c r="A4" s="9"/>
      <c r="B4" s="12"/>
      <c r="D4" s="24" t="s">
        <v>2</v>
      </c>
      <c r="L4" s="3"/>
    </row>
    <row r="5" spans="1:12" ht="33.75" customHeight="1">
      <c r="A5" s="9"/>
      <c r="B5" s="12"/>
      <c r="E5" s="100" t="s">
        <v>201</v>
      </c>
      <c r="F5" s="101"/>
      <c r="G5" s="101"/>
      <c r="H5" s="101"/>
      <c r="L5" s="3"/>
    </row>
    <row r="6" spans="1:31" s="1" customFormat="1" ht="12" customHeight="1">
      <c r="A6" s="5"/>
      <c r="B6" s="13"/>
      <c r="C6" s="22"/>
      <c r="D6" s="24" t="s">
        <v>11</v>
      </c>
      <c r="E6" s="22"/>
      <c r="F6" s="22"/>
      <c r="G6" s="22"/>
      <c r="H6" s="17"/>
      <c r="I6" s="22"/>
      <c r="J6" s="22"/>
      <c r="K6" s="22"/>
      <c r="L6" s="4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1" customFormat="1" ht="18" customHeight="1">
      <c r="A7" s="5"/>
      <c r="B7" s="13"/>
      <c r="C7" s="22"/>
      <c r="D7" s="24"/>
      <c r="E7" s="82" t="s">
        <v>188</v>
      </c>
      <c r="F7" s="22"/>
      <c r="G7" s="22"/>
      <c r="H7" s="17"/>
      <c r="I7" s="22"/>
      <c r="J7" s="22"/>
      <c r="K7" s="22"/>
      <c r="L7" s="4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1" customFormat="1" ht="16.5" customHeight="1">
      <c r="A8" s="5"/>
      <c r="B8" s="13"/>
      <c r="C8" s="22"/>
      <c r="D8" s="22"/>
      <c r="E8" s="102" t="s">
        <v>12</v>
      </c>
      <c r="F8" s="103"/>
      <c r="G8" s="103"/>
      <c r="H8" s="103"/>
      <c r="I8" s="22"/>
      <c r="J8" s="22"/>
      <c r="K8" s="22"/>
      <c r="L8" s="4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1" customFormat="1" ht="12" customHeight="1" hidden="1">
      <c r="A9" s="5"/>
      <c r="B9" s="13"/>
      <c r="C9" s="22"/>
      <c r="D9" s="24" t="s">
        <v>3</v>
      </c>
      <c r="E9" s="22"/>
      <c r="F9" s="22"/>
      <c r="G9" s="22"/>
      <c r="H9" s="17"/>
      <c r="I9" s="24"/>
      <c r="J9" s="8"/>
      <c r="K9" s="22"/>
      <c r="L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1" customFormat="1" ht="18" customHeight="1" hidden="1">
      <c r="A10" s="5"/>
      <c r="B10" s="13"/>
      <c r="C10" s="22"/>
      <c r="D10" s="22"/>
      <c r="E10" s="8" t="s">
        <v>4</v>
      </c>
      <c r="F10" s="22"/>
      <c r="G10" s="22"/>
      <c r="H10" s="17"/>
      <c r="I10" s="24"/>
      <c r="J10" s="8"/>
      <c r="K10" s="22"/>
      <c r="L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1" customFormat="1" ht="12" customHeight="1" hidden="1">
      <c r="A11" s="5"/>
      <c r="B11" s="13"/>
      <c r="C11" s="22"/>
      <c r="D11" s="24" t="s">
        <v>5</v>
      </c>
      <c r="E11" s="22"/>
      <c r="F11" s="22"/>
      <c r="G11" s="22"/>
      <c r="H11" s="17"/>
      <c r="I11" s="24"/>
      <c r="J11" s="8"/>
      <c r="K11" s="22"/>
      <c r="L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1" customFormat="1" ht="18" customHeight="1" hidden="1">
      <c r="A12" s="5"/>
      <c r="B12" s="13"/>
      <c r="C12" s="22"/>
      <c r="D12" s="22"/>
      <c r="E12" s="8" t="s">
        <v>177</v>
      </c>
      <c r="F12" s="22"/>
      <c r="G12" s="22"/>
      <c r="H12" s="17"/>
      <c r="I12" s="24"/>
      <c r="J12" s="8"/>
      <c r="K12" s="22"/>
      <c r="L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1" customFormat="1" ht="12" customHeight="1">
      <c r="A13" s="5"/>
      <c r="B13" s="13"/>
      <c r="C13" s="22"/>
      <c r="D13" s="24" t="s">
        <v>7</v>
      </c>
      <c r="E13" s="22"/>
      <c r="F13" s="22"/>
      <c r="G13" s="22"/>
      <c r="H13" s="17"/>
      <c r="I13" s="24"/>
      <c r="J13" s="8" t="s">
        <v>0</v>
      </c>
      <c r="K13" s="22"/>
      <c r="L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1" customFormat="1" ht="18" customHeight="1">
      <c r="A14" s="5"/>
      <c r="B14" s="13"/>
      <c r="C14" s="22"/>
      <c r="D14" s="22"/>
      <c r="E14" s="8" t="s">
        <v>6</v>
      </c>
      <c r="F14" s="22"/>
      <c r="G14" s="22"/>
      <c r="H14" s="17"/>
      <c r="I14" s="24"/>
      <c r="J14" s="8" t="s">
        <v>0</v>
      </c>
      <c r="K14" s="22"/>
      <c r="L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1" customFormat="1" ht="17.25" customHeight="1" thickBot="1">
      <c r="A15" s="5"/>
      <c r="B15" s="13"/>
      <c r="C15" s="22"/>
      <c r="D15" s="22"/>
      <c r="E15" s="8"/>
      <c r="F15" s="22"/>
      <c r="G15" s="22"/>
      <c r="H15" s="28" t="s">
        <v>199</v>
      </c>
      <c r="I15" s="28">
        <v>5002</v>
      </c>
      <c r="J15" s="28">
        <v>5002</v>
      </c>
      <c r="K15" s="28">
        <v>5002</v>
      </c>
      <c r="L15" s="28">
        <v>5002</v>
      </c>
      <c r="M15" s="28">
        <v>5002</v>
      </c>
      <c r="N15" s="28">
        <v>5002</v>
      </c>
      <c r="O15" s="28">
        <v>5002</v>
      </c>
      <c r="P15" s="28">
        <v>5002</v>
      </c>
      <c r="Q15" s="28">
        <v>5002</v>
      </c>
      <c r="R15" s="28">
        <v>5002</v>
      </c>
      <c r="S15" s="28">
        <v>5002</v>
      </c>
      <c r="T15" s="28">
        <v>5002</v>
      </c>
      <c r="U15" s="28">
        <v>5002</v>
      </c>
      <c r="V15" s="28">
        <v>5002</v>
      </c>
      <c r="W15" s="28" t="s">
        <v>200</v>
      </c>
      <c r="X15" s="28" t="s">
        <v>195</v>
      </c>
      <c r="Y15" s="28"/>
      <c r="Z15" s="22"/>
      <c r="AA15" s="22"/>
      <c r="AB15" s="22"/>
      <c r="AC15" s="22"/>
      <c r="AD15" s="22"/>
      <c r="AE15" s="22"/>
    </row>
    <row r="16" spans="1:32" s="1" customFormat="1" ht="22.5" customHeight="1" thickBot="1">
      <c r="A16" s="5"/>
      <c r="B16" s="14" t="s">
        <v>178</v>
      </c>
      <c r="C16" s="78" t="s">
        <v>179</v>
      </c>
      <c r="D16" s="78"/>
      <c r="E16" s="78" t="s">
        <v>180</v>
      </c>
      <c r="F16" s="78" t="s">
        <v>181</v>
      </c>
      <c r="G16" s="11"/>
      <c r="H16" s="18" t="s">
        <v>182</v>
      </c>
      <c r="I16" s="18" t="s">
        <v>182</v>
      </c>
      <c r="J16" s="18" t="s">
        <v>182</v>
      </c>
      <c r="K16" s="18" t="s">
        <v>182</v>
      </c>
      <c r="L16" s="18" t="s">
        <v>182</v>
      </c>
      <c r="M16" s="18" t="s">
        <v>182</v>
      </c>
      <c r="N16" s="18" t="s">
        <v>182</v>
      </c>
      <c r="O16" s="18" t="s">
        <v>182</v>
      </c>
      <c r="P16" s="18" t="s">
        <v>182</v>
      </c>
      <c r="Q16" s="18" t="s">
        <v>182</v>
      </c>
      <c r="R16" s="18" t="s">
        <v>182</v>
      </c>
      <c r="S16" s="18" t="s">
        <v>182</v>
      </c>
      <c r="T16" s="18" t="s">
        <v>182</v>
      </c>
      <c r="U16" s="18" t="s">
        <v>182</v>
      </c>
      <c r="V16" s="18" t="s">
        <v>182</v>
      </c>
      <c r="W16" s="18" t="s">
        <v>182</v>
      </c>
      <c r="X16" s="18" t="s">
        <v>182</v>
      </c>
      <c r="Y16" s="11" t="s">
        <v>183</v>
      </c>
      <c r="Z16" s="77" t="s">
        <v>184</v>
      </c>
      <c r="AA16" s="21"/>
      <c r="AB16" s="2"/>
      <c r="AC16" s="22"/>
      <c r="AD16" s="22"/>
      <c r="AE16" s="22"/>
      <c r="AF16" s="22"/>
    </row>
    <row r="17" spans="1:32" s="1" customFormat="1" ht="28.5" customHeight="1" thickBot="1">
      <c r="A17" s="5"/>
      <c r="B17" s="104" t="s">
        <v>203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21"/>
      <c r="AB17" s="2"/>
      <c r="AC17" s="22"/>
      <c r="AD17" s="22"/>
      <c r="AE17" s="22"/>
      <c r="AF17" s="22"/>
    </row>
    <row r="18" spans="1:65" s="1" customFormat="1" ht="16.5" customHeight="1">
      <c r="A18" s="5"/>
      <c r="B18" s="40">
        <v>1</v>
      </c>
      <c r="C18" s="41" t="s">
        <v>23</v>
      </c>
      <c r="D18" s="41" t="s">
        <v>20</v>
      </c>
      <c r="E18" s="42" t="s">
        <v>24</v>
      </c>
      <c r="F18" s="43" t="s">
        <v>25</v>
      </c>
      <c r="G18" s="44" t="s">
        <v>22</v>
      </c>
      <c r="H18" s="45">
        <v>3</v>
      </c>
      <c r="I18" s="46">
        <v>11030</v>
      </c>
      <c r="J18" s="46">
        <f aca="true" t="shared" si="0" ref="J18:J19">ROUND(I18*H18,2)</f>
        <v>33090</v>
      </c>
      <c r="K18" s="47" t="s">
        <v>18</v>
      </c>
      <c r="L18" s="48"/>
      <c r="M18" s="49" t="s">
        <v>0</v>
      </c>
      <c r="N18" s="50" t="s">
        <v>8</v>
      </c>
      <c r="O18" s="51">
        <v>0</v>
      </c>
      <c r="P18" s="51">
        <f aca="true" t="shared" si="1" ref="P18:P19">O18*H18</f>
        <v>0</v>
      </c>
      <c r="Q18" s="51">
        <v>0.02416</v>
      </c>
      <c r="R18" s="51">
        <f aca="true" t="shared" si="2" ref="R18:R19">Q18*H18</f>
        <v>0.07248</v>
      </c>
      <c r="S18" s="51">
        <v>0</v>
      </c>
      <c r="T18" s="51">
        <f aca="true" t="shared" si="3" ref="T18:T19">S18*H18</f>
        <v>0</v>
      </c>
      <c r="U18" s="48"/>
      <c r="V18" s="48"/>
      <c r="W18" s="65">
        <v>1</v>
      </c>
      <c r="X18" s="71">
        <f>H18+W18</f>
        <v>4</v>
      </c>
      <c r="Y18" s="74"/>
      <c r="Z18" s="85">
        <f>X18*Y18</f>
        <v>0</v>
      </c>
      <c r="AA18" s="22"/>
      <c r="AB18" s="22"/>
      <c r="AC18" s="22"/>
      <c r="AD18" s="22"/>
      <c r="AE18" s="22"/>
      <c r="AR18" s="6" t="s">
        <v>17</v>
      </c>
      <c r="AT18" s="6" t="s">
        <v>20</v>
      </c>
      <c r="AU18" s="6" t="s">
        <v>10</v>
      </c>
      <c r="AY18" s="2" t="s">
        <v>13</v>
      </c>
      <c r="BE18" s="7">
        <f aca="true" t="shared" si="4" ref="BE18:BE38">IF(N18="základní",J18,0)</f>
        <v>33090</v>
      </c>
      <c r="BF18" s="7">
        <f aca="true" t="shared" si="5" ref="BF18:BF38">IF(N18="snížená",J18,0)</f>
        <v>0</v>
      </c>
      <c r="BG18" s="7">
        <f aca="true" t="shared" si="6" ref="BG18:BG38">IF(N18="zákl. přenesená",J18,0)</f>
        <v>0</v>
      </c>
      <c r="BH18" s="7">
        <f aca="true" t="shared" si="7" ref="BH18:BH38">IF(N18="sníž. přenesená",J18,0)</f>
        <v>0</v>
      </c>
      <c r="BI18" s="7">
        <f aca="true" t="shared" si="8" ref="BI18:BI38">IF(N18="nulová",J18,0)</f>
        <v>0</v>
      </c>
      <c r="BJ18" s="2" t="s">
        <v>9</v>
      </c>
      <c r="BK18" s="7">
        <f aca="true" t="shared" si="9" ref="BK18:BK19">ROUND(I18*H18,2)</f>
        <v>33090</v>
      </c>
      <c r="BL18" s="2" t="s">
        <v>15</v>
      </c>
      <c r="BM18" s="6" t="s">
        <v>26</v>
      </c>
    </row>
    <row r="19" spans="1:65" s="1" customFormat="1" ht="16.5" customHeight="1">
      <c r="A19" s="5"/>
      <c r="B19" s="53">
        <v>2</v>
      </c>
      <c r="C19" s="29" t="s">
        <v>27</v>
      </c>
      <c r="D19" s="29" t="s">
        <v>20</v>
      </c>
      <c r="E19" s="30" t="s">
        <v>28</v>
      </c>
      <c r="F19" s="39" t="s">
        <v>29</v>
      </c>
      <c r="G19" s="32" t="s">
        <v>22</v>
      </c>
      <c r="H19" s="19">
        <v>1</v>
      </c>
      <c r="I19" s="33">
        <v>204</v>
      </c>
      <c r="J19" s="33">
        <f t="shared" si="0"/>
        <v>204</v>
      </c>
      <c r="K19" s="31" t="s">
        <v>18</v>
      </c>
      <c r="L19" s="34"/>
      <c r="M19" s="35" t="s">
        <v>0</v>
      </c>
      <c r="N19" s="36" t="s">
        <v>8</v>
      </c>
      <c r="O19" s="37">
        <v>0</v>
      </c>
      <c r="P19" s="37">
        <f t="shared" si="1"/>
        <v>0</v>
      </c>
      <c r="Q19" s="37">
        <v>0.0006</v>
      </c>
      <c r="R19" s="37">
        <f t="shared" si="2"/>
        <v>0.0006</v>
      </c>
      <c r="S19" s="37">
        <v>0</v>
      </c>
      <c r="T19" s="37">
        <f t="shared" si="3"/>
        <v>0</v>
      </c>
      <c r="U19" s="34"/>
      <c r="V19" s="34"/>
      <c r="W19" s="66">
        <v>2</v>
      </c>
      <c r="X19" s="72">
        <f aca="true" t="shared" si="10" ref="X19:X37">H19+W19</f>
        <v>3</v>
      </c>
      <c r="Y19" s="75"/>
      <c r="Z19" s="86">
        <f aca="true" t="shared" si="11" ref="Z19:Z37">X19*Y19</f>
        <v>0</v>
      </c>
      <c r="AA19" s="22"/>
      <c r="AB19" s="22"/>
      <c r="AC19" s="22"/>
      <c r="AD19" s="22"/>
      <c r="AE19" s="22"/>
      <c r="AR19" s="6" t="s">
        <v>17</v>
      </c>
      <c r="AT19" s="6" t="s">
        <v>20</v>
      </c>
      <c r="AU19" s="6" t="s">
        <v>10</v>
      </c>
      <c r="AY19" s="2" t="s">
        <v>13</v>
      </c>
      <c r="BE19" s="7">
        <f t="shared" si="4"/>
        <v>204</v>
      </c>
      <c r="BF19" s="7">
        <f t="shared" si="5"/>
        <v>0</v>
      </c>
      <c r="BG19" s="7">
        <f t="shared" si="6"/>
        <v>0</v>
      </c>
      <c r="BH19" s="7">
        <f t="shared" si="7"/>
        <v>0</v>
      </c>
      <c r="BI19" s="7">
        <f t="shared" si="8"/>
        <v>0</v>
      </c>
      <c r="BJ19" s="2" t="s">
        <v>9</v>
      </c>
      <c r="BK19" s="7">
        <f t="shared" si="9"/>
        <v>204</v>
      </c>
      <c r="BL19" s="2" t="s">
        <v>15</v>
      </c>
      <c r="BM19" s="6" t="s">
        <v>30</v>
      </c>
    </row>
    <row r="20" spans="1:65" s="1" customFormat="1" ht="16.5" customHeight="1">
      <c r="A20" s="5"/>
      <c r="B20" s="53">
        <v>3</v>
      </c>
      <c r="C20" s="29" t="s">
        <v>105</v>
      </c>
      <c r="D20" s="29" t="s">
        <v>20</v>
      </c>
      <c r="E20" s="30" t="s">
        <v>189</v>
      </c>
      <c r="F20" s="39" t="s">
        <v>190</v>
      </c>
      <c r="G20" s="32" t="s">
        <v>22</v>
      </c>
      <c r="H20" s="38">
        <v>0</v>
      </c>
      <c r="I20" s="38">
        <v>1</v>
      </c>
      <c r="J20" s="38">
        <v>1</v>
      </c>
      <c r="K20" s="38">
        <v>1</v>
      </c>
      <c r="L20" s="38">
        <v>1</v>
      </c>
      <c r="M20" s="38">
        <v>1</v>
      </c>
      <c r="N20" s="38">
        <v>1</v>
      </c>
      <c r="O20" s="38">
        <v>1</v>
      </c>
      <c r="P20" s="38">
        <v>1</v>
      </c>
      <c r="Q20" s="38">
        <v>1</v>
      </c>
      <c r="R20" s="38">
        <v>1</v>
      </c>
      <c r="S20" s="38">
        <v>1</v>
      </c>
      <c r="T20" s="38">
        <v>1</v>
      </c>
      <c r="U20" s="38">
        <v>1</v>
      </c>
      <c r="V20" s="38">
        <v>1</v>
      </c>
      <c r="W20" s="67">
        <v>1</v>
      </c>
      <c r="X20" s="72">
        <f t="shared" si="10"/>
        <v>1</v>
      </c>
      <c r="Y20" s="75"/>
      <c r="Z20" s="86">
        <f t="shared" si="11"/>
        <v>0</v>
      </c>
      <c r="AA20" s="22"/>
      <c r="AB20" s="22"/>
      <c r="AC20" s="22"/>
      <c r="AD20" s="22"/>
      <c r="AE20" s="22"/>
      <c r="AR20" s="6"/>
      <c r="AT20" s="6"/>
      <c r="AU20" s="6"/>
      <c r="AY20" s="2"/>
      <c r="BE20" s="7"/>
      <c r="BF20" s="7"/>
      <c r="BG20" s="7"/>
      <c r="BH20" s="7"/>
      <c r="BI20" s="7"/>
      <c r="BJ20" s="2"/>
      <c r="BK20" s="7"/>
      <c r="BL20" s="2"/>
      <c r="BM20" s="6"/>
    </row>
    <row r="21" spans="1:65" s="1" customFormat="1" ht="16.5" customHeight="1">
      <c r="A21" s="5"/>
      <c r="B21" s="53">
        <v>4</v>
      </c>
      <c r="C21" s="29" t="s">
        <v>46</v>
      </c>
      <c r="D21" s="29" t="s">
        <v>20</v>
      </c>
      <c r="E21" s="30" t="s">
        <v>47</v>
      </c>
      <c r="F21" s="39" t="s">
        <v>48</v>
      </c>
      <c r="G21" s="32" t="s">
        <v>22</v>
      </c>
      <c r="H21" s="19">
        <v>122</v>
      </c>
      <c r="I21" s="33"/>
      <c r="J21" s="33"/>
      <c r="K21" s="31"/>
      <c r="L21" s="34"/>
      <c r="M21" s="35"/>
      <c r="N21" s="36"/>
      <c r="O21" s="37"/>
      <c r="P21" s="37"/>
      <c r="Q21" s="37"/>
      <c r="R21" s="37"/>
      <c r="S21" s="37"/>
      <c r="T21" s="37"/>
      <c r="U21" s="34"/>
      <c r="V21" s="34"/>
      <c r="W21" s="66">
        <v>31</v>
      </c>
      <c r="X21" s="72">
        <f t="shared" si="10"/>
        <v>153</v>
      </c>
      <c r="Y21" s="75"/>
      <c r="Z21" s="86">
        <f t="shared" si="11"/>
        <v>0</v>
      </c>
      <c r="AA21" s="22"/>
      <c r="AB21" s="22"/>
      <c r="AC21" s="22"/>
      <c r="AD21" s="22"/>
      <c r="AE21" s="22"/>
      <c r="AR21" s="6"/>
      <c r="AT21" s="6"/>
      <c r="AU21" s="6"/>
      <c r="AY21" s="2"/>
      <c r="BE21" s="7"/>
      <c r="BF21" s="7"/>
      <c r="BG21" s="7"/>
      <c r="BH21" s="7"/>
      <c r="BI21" s="7"/>
      <c r="BJ21" s="2"/>
      <c r="BK21" s="7"/>
      <c r="BL21" s="2"/>
      <c r="BM21" s="6"/>
    </row>
    <row r="22" spans="1:65" s="1" customFormat="1" ht="16.5" customHeight="1">
      <c r="A22" s="5"/>
      <c r="B22" s="53">
        <v>5</v>
      </c>
      <c r="C22" s="29" t="s">
        <v>53</v>
      </c>
      <c r="D22" s="29" t="s">
        <v>20</v>
      </c>
      <c r="E22" s="30" t="s">
        <v>54</v>
      </c>
      <c r="F22" s="39" t="s">
        <v>55</v>
      </c>
      <c r="G22" s="32" t="s">
        <v>22</v>
      </c>
      <c r="H22" s="19">
        <v>122</v>
      </c>
      <c r="I22" s="33"/>
      <c r="J22" s="33"/>
      <c r="K22" s="31"/>
      <c r="L22" s="34"/>
      <c r="M22" s="35"/>
      <c r="N22" s="36"/>
      <c r="O22" s="37"/>
      <c r="P22" s="37"/>
      <c r="Q22" s="37"/>
      <c r="R22" s="37"/>
      <c r="S22" s="37"/>
      <c r="T22" s="37"/>
      <c r="U22" s="34"/>
      <c r="V22" s="34"/>
      <c r="W22" s="66">
        <v>31</v>
      </c>
      <c r="X22" s="72">
        <f t="shared" si="10"/>
        <v>153</v>
      </c>
      <c r="Y22" s="75"/>
      <c r="Z22" s="86">
        <f t="shared" si="11"/>
        <v>0</v>
      </c>
      <c r="AA22" s="22"/>
      <c r="AB22" s="22"/>
      <c r="AC22" s="22"/>
      <c r="AD22" s="22"/>
      <c r="AE22" s="22"/>
      <c r="AR22" s="6"/>
      <c r="AT22" s="6"/>
      <c r="AU22" s="6"/>
      <c r="AY22" s="2"/>
      <c r="BE22" s="7"/>
      <c r="BF22" s="7"/>
      <c r="BG22" s="7"/>
      <c r="BH22" s="7"/>
      <c r="BI22" s="7"/>
      <c r="BJ22" s="2"/>
      <c r="BK22" s="7"/>
      <c r="BL22" s="2"/>
      <c r="BM22" s="6"/>
    </row>
    <row r="23" spans="1:65" s="1" customFormat="1" ht="16.5" customHeight="1">
      <c r="A23" s="5"/>
      <c r="B23" s="53">
        <v>6</v>
      </c>
      <c r="C23" s="29" t="s">
        <v>50</v>
      </c>
      <c r="D23" s="29" t="s">
        <v>20</v>
      </c>
      <c r="E23" s="30" t="s">
        <v>19</v>
      </c>
      <c r="F23" s="39" t="s">
        <v>51</v>
      </c>
      <c r="G23" s="32" t="s">
        <v>22</v>
      </c>
      <c r="H23" s="19">
        <v>122</v>
      </c>
      <c r="I23" s="33"/>
      <c r="J23" s="33"/>
      <c r="K23" s="31"/>
      <c r="L23" s="34"/>
      <c r="M23" s="35"/>
      <c r="N23" s="36"/>
      <c r="O23" s="37"/>
      <c r="P23" s="37"/>
      <c r="Q23" s="37"/>
      <c r="R23" s="37"/>
      <c r="S23" s="37"/>
      <c r="T23" s="37"/>
      <c r="U23" s="34"/>
      <c r="V23" s="34"/>
      <c r="W23" s="66">
        <v>31</v>
      </c>
      <c r="X23" s="72">
        <f t="shared" si="10"/>
        <v>153</v>
      </c>
      <c r="Y23" s="75"/>
      <c r="Z23" s="86">
        <f t="shared" si="11"/>
        <v>0</v>
      </c>
      <c r="AA23" s="22"/>
      <c r="AB23" s="22"/>
      <c r="AC23" s="22"/>
      <c r="AD23" s="22"/>
      <c r="AE23" s="22"/>
      <c r="AR23" s="6"/>
      <c r="AT23" s="6"/>
      <c r="AU23" s="6"/>
      <c r="AY23" s="2"/>
      <c r="BE23" s="7"/>
      <c r="BF23" s="7"/>
      <c r="BG23" s="7"/>
      <c r="BH23" s="7"/>
      <c r="BI23" s="7"/>
      <c r="BJ23" s="2"/>
      <c r="BK23" s="7"/>
      <c r="BL23" s="2"/>
      <c r="BM23" s="6"/>
    </row>
    <row r="24" spans="1:65" s="1" customFormat="1" ht="16.5" customHeight="1">
      <c r="A24" s="5"/>
      <c r="B24" s="53">
        <v>7</v>
      </c>
      <c r="C24" s="29" t="s">
        <v>116</v>
      </c>
      <c r="D24" s="29" t="s">
        <v>20</v>
      </c>
      <c r="E24" s="30" t="s">
        <v>117</v>
      </c>
      <c r="F24" s="94" t="s">
        <v>215</v>
      </c>
      <c r="G24" s="32" t="s">
        <v>22</v>
      </c>
      <c r="H24" s="19">
        <v>3</v>
      </c>
      <c r="I24" s="33"/>
      <c r="J24" s="33"/>
      <c r="K24" s="31"/>
      <c r="L24" s="34"/>
      <c r="M24" s="35"/>
      <c r="N24" s="36"/>
      <c r="O24" s="37"/>
      <c r="P24" s="37"/>
      <c r="Q24" s="37"/>
      <c r="R24" s="37"/>
      <c r="S24" s="37"/>
      <c r="T24" s="37"/>
      <c r="U24" s="34"/>
      <c r="V24" s="34"/>
      <c r="W24" s="66">
        <v>1</v>
      </c>
      <c r="X24" s="72">
        <f t="shared" si="10"/>
        <v>4</v>
      </c>
      <c r="Y24" s="75"/>
      <c r="Z24" s="86">
        <f t="shared" si="11"/>
        <v>0</v>
      </c>
      <c r="AA24" s="22"/>
      <c r="AB24" s="22"/>
      <c r="AC24" s="22"/>
      <c r="AD24" s="22"/>
      <c r="AE24" s="22"/>
      <c r="AR24" s="6"/>
      <c r="AT24" s="6"/>
      <c r="AU24" s="6"/>
      <c r="AY24" s="2"/>
      <c r="BE24" s="7"/>
      <c r="BF24" s="7"/>
      <c r="BG24" s="7"/>
      <c r="BH24" s="7"/>
      <c r="BI24" s="7"/>
      <c r="BJ24" s="2"/>
      <c r="BK24" s="7"/>
      <c r="BL24" s="2"/>
      <c r="BM24" s="6"/>
    </row>
    <row r="25" spans="1:65" s="1" customFormat="1" ht="16.5" customHeight="1">
      <c r="A25" s="5"/>
      <c r="B25" s="53">
        <v>8</v>
      </c>
      <c r="C25" s="29" t="s">
        <v>119</v>
      </c>
      <c r="D25" s="29" t="s">
        <v>20</v>
      </c>
      <c r="E25" s="30" t="s">
        <v>120</v>
      </c>
      <c r="F25" s="94" t="s">
        <v>216</v>
      </c>
      <c r="G25" s="32" t="s">
        <v>22</v>
      </c>
      <c r="H25" s="19">
        <v>4.04</v>
      </c>
      <c r="I25" s="33"/>
      <c r="J25" s="33"/>
      <c r="K25" s="31"/>
      <c r="L25" s="34"/>
      <c r="M25" s="35"/>
      <c r="N25" s="36"/>
      <c r="O25" s="37"/>
      <c r="P25" s="37"/>
      <c r="Q25" s="37"/>
      <c r="R25" s="37"/>
      <c r="S25" s="37"/>
      <c r="T25" s="37"/>
      <c r="U25" s="34"/>
      <c r="V25" s="34"/>
      <c r="W25" s="66">
        <v>3</v>
      </c>
      <c r="X25" s="72">
        <f t="shared" si="10"/>
        <v>7.04</v>
      </c>
      <c r="Y25" s="75"/>
      <c r="Z25" s="86">
        <f t="shared" si="11"/>
        <v>0</v>
      </c>
      <c r="AA25" s="22"/>
      <c r="AB25" s="22"/>
      <c r="AC25" s="22"/>
      <c r="AD25" s="22"/>
      <c r="AE25" s="22"/>
      <c r="AR25" s="6"/>
      <c r="AT25" s="6"/>
      <c r="AU25" s="6"/>
      <c r="AY25" s="2"/>
      <c r="BE25" s="7"/>
      <c r="BF25" s="7"/>
      <c r="BG25" s="7"/>
      <c r="BH25" s="7"/>
      <c r="BI25" s="7"/>
      <c r="BJ25" s="2"/>
      <c r="BK25" s="7"/>
      <c r="BL25" s="2"/>
      <c r="BM25" s="6"/>
    </row>
    <row r="26" spans="1:65" s="1" customFormat="1" ht="16.5" customHeight="1">
      <c r="A26" s="5"/>
      <c r="B26" s="53">
        <v>9</v>
      </c>
      <c r="C26" s="29" t="s">
        <v>122</v>
      </c>
      <c r="D26" s="29" t="s">
        <v>20</v>
      </c>
      <c r="E26" s="30" t="s">
        <v>123</v>
      </c>
      <c r="F26" s="94" t="s">
        <v>217</v>
      </c>
      <c r="G26" s="32" t="s">
        <v>22</v>
      </c>
      <c r="H26" s="19">
        <v>2</v>
      </c>
      <c r="I26" s="33">
        <v>197</v>
      </c>
      <c r="J26" s="33" t="e">
        <f>ROUND(I26*#REF!,2)</f>
        <v>#REF!</v>
      </c>
      <c r="K26" s="31" t="s">
        <v>18</v>
      </c>
      <c r="L26" s="34"/>
      <c r="M26" s="35" t="s">
        <v>0</v>
      </c>
      <c r="N26" s="36" t="s">
        <v>8</v>
      </c>
      <c r="O26" s="37">
        <v>0</v>
      </c>
      <c r="P26" s="37" t="e">
        <f>O26*#REF!</f>
        <v>#REF!</v>
      </c>
      <c r="Q26" s="37">
        <v>0</v>
      </c>
      <c r="R26" s="37" t="e">
        <f>Q26*#REF!</f>
        <v>#REF!</v>
      </c>
      <c r="S26" s="37">
        <v>0</v>
      </c>
      <c r="T26" s="37" t="e">
        <f>S26*#REF!</f>
        <v>#REF!</v>
      </c>
      <c r="U26" s="34"/>
      <c r="V26" s="34"/>
      <c r="W26" s="66">
        <v>2</v>
      </c>
      <c r="X26" s="72">
        <f t="shared" si="10"/>
        <v>4</v>
      </c>
      <c r="Y26" s="75"/>
      <c r="Z26" s="86">
        <f t="shared" si="11"/>
        <v>0</v>
      </c>
      <c r="AA26" s="22"/>
      <c r="AB26" s="22"/>
      <c r="AC26" s="22"/>
      <c r="AD26" s="22"/>
      <c r="AE26" s="22"/>
      <c r="AR26" s="6" t="s">
        <v>17</v>
      </c>
      <c r="AT26" s="6" t="s">
        <v>20</v>
      </c>
      <c r="AU26" s="6" t="s">
        <v>10</v>
      </c>
      <c r="AY26" s="2" t="s">
        <v>13</v>
      </c>
      <c r="BE26" s="7" t="e">
        <f t="shared" si="4"/>
        <v>#REF!</v>
      </c>
      <c r="BF26" s="7">
        <f t="shared" si="5"/>
        <v>0</v>
      </c>
      <c r="BG26" s="7">
        <f t="shared" si="6"/>
        <v>0</v>
      </c>
      <c r="BH26" s="7">
        <f t="shared" si="7"/>
        <v>0</v>
      </c>
      <c r="BI26" s="7">
        <f t="shared" si="8"/>
        <v>0</v>
      </c>
      <c r="BJ26" s="2" t="s">
        <v>9</v>
      </c>
      <c r="BK26" s="7" t="e">
        <f>ROUND(I26*#REF!,2)</f>
        <v>#REF!</v>
      </c>
      <c r="BL26" s="2" t="s">
        <v>15</v>
      </c>
      <c r="BM26" s="6" t="s">
        <v>34</v>
      </c>
    </row>
    <row r="27" spans="1:65" s="1" customFormat="1" ht="16.5" customHeight="1">
      <c r="A27" s="5"/>
      <c r="B27" s="53">
        <v>10</v>
      </c>
      <c r="C27" s="29" t="s">
        <v>126</v>
      </c>
      <c r="D27" s="29" t="s">
        <v>20</v>
      </c>
      <c r="E27" s="30" t="s">
        <v>191</v>
      </c>
      <c r="F27" s="39" t="s">
        <v>192</v>
      </c>
      <c r="G27" s="32" t="s">
        <v>22</v>
      </c>
      <c r="H27" s="38">
        <v>0</v>
      </c>
      <c r="I27" s="33"/>
      <c r="J27" s="33"/>
      <c r="K27" s="31"/>
      <c r="L27" s="34"/>
      <c r="M27" s="35"/>
      <c r="N27" s="36"/>
      <c r="O27" s="37"/>
      <c r="P27" s="37"/>
      <c r="Q27" s="37"/>
      <c r="R27" s="37"/>
      <c r="S27" s="37"/>
      <c r="T27" s="37"/>
      <c r="U27" s="34"/>
      <c r="V27" s="34"/>
      <c r="W27" s="66">
        <v>1</v>
      </c>
      <c r="X27" s="72">
        <f t="shared" si="10"/>
        <v>1</v>
      </c>
      <c r="Y27" s="75"/>
      <c r="Z27" s="86">
        <f t="shared" si="11"/>
        <v>0</v>
      </c>
      <c r="AA27" s="22"/>
      <c r="AB27" s="22"/>
      <c r="AC27" s="22"/>
      <c r="AD27" s="22"/>
      <c r="AE27" s="22"/>
      <c r="AR27" s="6"/>
      <c r="AT27" s="6"/>
      <c r="AU27" s="6"/>
      <c r="AY27" s="2"/>
      <c r="BE27" s="7"/>
      <c r="BF27" s="7"/>
      <c r="BG27" s="7"/>
      <c r="BH27" s="7"/>
      <c r="BI27" s="7"/>
      <c r="BJ27" s="2"/>
      <c r="BK27" s="7"/>
      <c r="BL27" s="2"/>
      <c r="BM27" s="6"/>
    </row>
    <row r="28" spans="1:65" s="1" customFormat="1" ht="16.5" customHeight="1">
      <c r="A28" s="5"/>
      <c r="B28" s="53">
        <v>11</v>
      </c>
      <c r="C28" s="29" t="s">
        <v>124</v>
      </c>
      <c r="D28" s="29" t="s">
        <v>20</v>
      </c>
      <c r="E28" s="30" t="s">
        <v>125</v>
      </c>
      <c r="F28" s="39" t="s">
        <v>55</v>
      </c>
      <c r="G28" s="32" t="s">
        <v>22</v>
      </c>
      <c r="H28" s="19">
        <v>24</v>
      </c>
      <c r="I28" s="33">
        <v>1902</v>
      </c>
      <c r="J28" s="33" t="e">
        <f>ROUND(I28*#REF!,2)</f>
        <v>#REF!</v>
      </c>
      <c r="K28" s="31" t="s">
        <v>18</v>
      </c>
      <c r="L28" s="34"/>
      <c r="M28" s="35" t="s">
        <v>0</v>
      </c>
      <c r="N28" s="36" t="s">
        <v>8</v>
      </c>
      <c r="O28" s="37">
        <v>0</v>
      </c>
      <c r="P28" s="37" t="e">
        <f>O28*#REF!</f>
        <v>#REF!</v>
      </c>
      <c r="Q28" s="37">
        <v>0</v>
      </c>
      <c r="R28" s="37" t="e">
        <f>Q28*#REF!</f>
        <v>#REF!</v>
      </c>
      <c r="S28" s="37">
        <v>0</v>
      </c>
      <c r="T28" s="37" t="e">
        <f>S28*#REF!</f>
        <v>#REF!</v>
      </c>
      <c r="U28" s="34"/>
      <c r="V28" s="34"/>
      <c r="W28" s="66">
        <v>17</v>
      </c>
      <c r="X28" s="72">
        <f t="shared" si="10"/>
        <v>41</v>
      </c>
      <c r="Y28" s="75"/>
      <c r="Z28" s="86">
        <f t="shared" si="11"/>
        <v>0</v>
      </c>
      <c r="AA28" s="22"/>
      <c r="AB28" s="22"/>
      <c r="AC28" s="22"/>
      <c r="AD28" s="22"/>
      <c r="AE28" s="22"/>
      <c r="AR28" s="6" t="s">
        <v>17</v>
      </c>
      <c r="AT28" s="6" t="s">
        <v>20</v>
      </c>
      <c r="AU28" s="6" t="s">
        <v>10</v>
      </c>
      <c r="AY28" s="2" t="s">
        <v>13</v>
      </c>
      <c r="BE28" s="7" t="e">
        <f t="shared" si="4"/>
        <v>#REF!</v>
      </c>
      <c r="BF28" s="7">
        <f t="shared" si="5"/>
        <v>0</v>
      </c>
      <c r="BG28" s="7">
        <f t="shared" si="6"/>
        <v>0</v>
      </c>
      <c r="BH28" s="7">
        <f t="shared" si="7"/>
        <v>0</v>
      </c>
      <c r="BI28" s="7">
        <f t="shared" si="8"/>
        <v>0</v>
      </c>
      <c r="BJ28" s="2" t="s">
        <v>9</v>
      </c>
      <c r="BK28" s="7" t="e">
        <f>ROUND(I28*#REF!,2)</f>
        <v>#REF!</v>
      </c>
      <c r="BL28" s="2" t="s">
        <v>15</v>
      </c>
      <c r="BM28" s="6" t="s">
        <v>37</v>
      </c>
    </row>
    <row r="29" spans="1:65" s="1" customFormat="1" ht="16.5" customHeight="1">
      <c r="A29" s="5"/>
      <c r="B29" s="53">
        <v>12</v>
      </c>
      <c r="C29" s="29" t="s">
        <v>126</v>
      </c>
      <c r="D29" s="29" t="s">
        <v>20</v>
      </c>
      <c r="E29" s="30" t="s">
        <v>127</v>
      </c>
      <c r="F29" s="39" t="s">
        <v>128</v>
      </c>
      <c r="G29" s="32" t="s">
        <v>22</v>
      </c>
      <c r="H29" s="19">
        <v>6</v>
      </c>
      <c r="I29" s="33">
        <v>646</v>
      </c>
      <c r="J29" s="33">
        <f>ROUND(I29*H36,2)</f>
        <v>5814</v>
      </c>
      <c r="K29" s="31" t="s">
        <v>14</v>
      </c>
      <c r="L29" s="34"/>
      <c r="M29" s="35" t="s">
        <v>0</v>
      </c>
      <c r="N29" s="36" t="s">
        <v>8</v>
      </c>
      <c r="O29" s="37">
        <v>0</v>
      </c>
      <c r="P29" s="37">
        <f>O29*H36</f>
        <v>0</v>
      </c>
      <c r="Q29" s="37">
        <v>0.001</v>
      </c>
      <c r="R29" s="37">
        <f>Q29*H36</f>
        <v>0.009000000000000001</v>
      </c>
      <c r="S29" s="37">
        <v>0</v>
      </c>
      <c r="T29" s="37">
        <f>S29*H36</f>
        <v>0</v>
      </c>
      <c r="U29" s="34"/>
      <c r="V29" s="34"/>
      <c r="W29" s="66">
        <v>5</v>
      </c>
      <c r="X29" s="72">
        <f t="shared" si="10"/>
        <v>11</v>
      </c>
      <c r="Y29" s="75"/>
      <c r="Z29" s="86">
        <f t="shared" si="11"/>
        <v>0</v>
      </c>
      <c r="AA29" s="22"/>
      <c r="AB29" s="22"/>
      <c r="AC29" s="22"/>
      <c r="AD29" s="22"/>
      <c r="AE29" s="22"/>
      <c r="AR29" s="6" t="s">
        <v>17</v>
      </c>
      <c r="AT29" s="6" t="s">
        <v>20</v>
      </c>
      <c r="AU29" s="6" t="s">
        <v>10</v>
      </c>
      <c r="AY29" s="2" t="s">
        <v>13</v>
      </c>
      <c r="BE29" s="7">
        <f t="shared" si="4"/>
        <v>5814</v>
      </c>
      <c r="BF29" s="7">
        <f t="shared" si="5"/>
        <v>0</v>
      </c>
      <c r="BG29" s="7">
        <f t="shared" si="6"/>
        <v>0</v>
      </c>
      <c r="BH29" s="7">
        <f t="shared" si="7"/>
        <v>0</v>
      </c>
      <c r="BI29" s="7">
        <f t="shared" si="8"/>
        <v>0</v>
      </c>
      <c r="BJ29" s="2" t="s">
        <v>9</v>
      </c>
      <c r="BK29" s="7">
        <f>ROUND(I29*H36,2)</f>
        <v>5814</v>
      </c>
      <c r="BL29" s="2" t="s">
        <v>15</v>
      </c>
      <c r="BM29" s="6" t="s">
        <v>41</v>
      </c>
    </row>
    <row r="30" spans="1:65" s="1" customFormat="1" ht="16.5" customHeight="1">
      <c r="A30" s="5"/>
      <c r="B30" s="53">
        <v>13</v>
      </c>
      <c r="C30" s="29" t="s">
        <v>129</v>
      </c>
      <c r="D30" s="29" t="s">
        <v>20</v>
      </c>
      <c r="E30" s="30" t="s">
        <v>130</v>
      </c>
      <c r="F30" s="39" t="s">
        <v>131</v>
      </c>
      <c r="G30" s="32" t="s">
        <v>22</v>
      </c>
      <c r="H30" s="19">
        <v>1</v>
      </c>
      <c r="I30" s="33">
        <v>645</v>
      </c>
      <c r="J30" s="33">
        <f>ROUND(I30*H37,2)</f>
        <v>645</v>
      </c>
      <c r="K30" s="31" t="s">
        <v>14</v>
      </c>
      <c r="L30" s="34"/>
      <c r="M30" s="35" t="s">
        <v>0</v>
      </c>
      <c r="N30" s="36" t="s">
        <v>8</v>
      </c>
      <c r="O30" s="37">
        <v>0</v>
      </c>
      <c r="P30" s="37">
        <f>O30*H37</f>
        <v>0</v>
      </c>
      <c r="Q30" s="37">
        <v>0.001</v>
      </c>
      <c r="R30" s="37">
        <f>Q30*H37</f>
        <v>0.001</v>
      </c>
      <c r="S30" s="37">
        <v>0</v>
      </c>
      <c r="T30" s="37">
        <f>S30*H37</f>
        <v>0</v>
      </c>
      <c r="U30" s="34"/>
      <c r="V30" s="34"/>
      <c r="W30" s="66">
        <v>1</v>
      </c>
      <c r="X30" s="72">
        <f t="shared" si="10"/>
        <v>2</v>
      </c>
      <c r="Y30" s="75"/>
      <c r="Z30" s="86">
        <f t="shared" si="11"/>
        <v>0</v>
      </c>
      <c r="AA30" s="22"/>
      <c r="AB30" s="22"/>
      <c r="AC30" s="22"/>
      <c r="AD30" s="22"/>
      <c r="AE30" s="22"/>
      <c r="AR30" s="6" t="s">
        <v>17</v>
      </c>
      <c r="AT30" s="6" t="s">
        <v>20</v>
      </c>
      <c r="AU30" s="6" t="s">
        <v>10</v>
      </c>
      <c r="AY30" s="2" t="s">
        <v>13</v>
      </c>
      <c r="BE30" s="7">
        <f t="shared" si="4"/>
        <v>645</v>
      </c>
      <c r="BF30" s="7">
        <f t="shared" si="5"/>
        <v>0</v>
      </c>
      <c r="BG30" s="7">
        <f t="shared" si="6"/>
        <v>0</v>
      </c>
      <c r="BH30" s="7">
        <f t="shared" si="7"/>
        <v>0</v>
      </c>
      <c r="BI30" s="7">
        <f t="shared" si="8"/>
        <v>0</v>
      </c>
      <c r="BJ30" s="2" t="s">
        <v>9</v>
      </c>
      <c r="BK30" s="7">
        <f>ROUND(I30*H37,2)</f>
        <v>645</v>
      </c>
      <c r="BL30" s="2" t="s">
        <v>15</v>
      </c>
      <c r="BM30" s="6" t="s">
        <v>45</v>
      </c>
    </row>
    <row r="31" spans="1:65" s="1" customFormat="1" ht="16.5" customHeight="1">
      <c r="A31" s="5"/>
      <c r="B31" s="53">
        <v>14</v>
      </c>
      <c r="C31" s="29" t="s">
        <v>132</v>
      </c>
      <c r="D31" s="29" t="s">
        <v>20</v>
      </c>
      <c r="E31" s="30" t="s">
        <v>133</v>
      </c>
      <c r="F31" s="39" t="s">
        <v>218</v>
      </c>
      <c r="G31" s="32" t="s">
        <v>22</v>
      </c>
      <c r="H31" s="19">
        <v>1</v>
      </c>
      <c r="I31" s="33">
        <v>24632.2</v>
      </c>
      <c r="J31" s="33">
        <f>ROUND(I31*H21,2)</f>
        <v>3005128.4</v>
      </c>
      <c r="K31" s="31" t="s">
        <v>18</v>
      </c>
      <c r="L31" s="34"/>
      <c r="M31" s="35" t="s">
        <v>0</v>
      </c>
      <c r="N31" s="36" t="s">
        <v>8</v>
      </c>
      <c r="O31" s="37">
        <v>0</v>
      </c>
      <c r="P31" s="37">
        <f>O31*H21</f>
        <v>0</v>
      </c>
      <c r="Q31" s="37">
        <v>0.0605</v>
      </c>
      <c r="R31" s="37">
        <f>Q31*H21</f>
        <v>7.381</v>
      </c>
      <c r="S31" s="37">
        <v>0</v>
      </c>
      <c r="T31" s="37">
        <f>S31*H21</f>
        <v>0</v>
      </c>
      <c r="U31" s="34"/>
      <c r="V31" s="34"/>
      <c r="W31" s="66">
        <v>0</v>
      </c>
      <c r="X31" s="72">
        <f t="shared" si="10"/>
        <v>1</v>
      </c>
      <c r="Y31" s="75"/>
      <c r="Z31" s="86">
        <f t="shared" si="11"/>
        <v>0</v>
      </c>
      <c r="AA31" s="22"/>
      <c r="AB31" s="22"/>
      <c r="AC31" s="22"/>
      <c r="AD31" s="22"/>
      <c r="AE31" s="22"/>
      <c r="AR31" s="6" t="s">
        <v>17</v>
      </c>
      <c r="AT31" s="6" t="s">
        <v>20</v>
      </c>
      <c r="AU31" s="6" t="s">
        <v>10</v>
      </c>
      <c r="AY31" s="2" t="s">
        <v>13</v>
      </c>
      <c r="BE31" s="7">
        <f t="shared" si="4"/>
        <v>3005128.4</v>
      </c>
      <c r="BF31" s="7">
        <f t="shared" si="5"/>
        <v>0</v>
      </c>
      <c r="BG31" s="7">
        <f t="shared" si="6"/>
        <v>0</v>
      </c>
      <c r="BH31" s="7">
        <f t="shared" si="7"/>
        <v>0</v>
      </c>
      <c r="BI31" s="7">
        <f t="shared" si="8"/>
        <v>0</v>
      </c>
      <c r="BJ31" s="2" t="s">
        <v>9</v>
      </c>
      <c r="BK31" s="7">
        <f>ROUND(I31*H21,2)</f>
        <v>3005128.4</v>
      </c>
      <c r="BL31" s="2" t="s">
        <v>15</v>
      </c>
      <c r="BM31" s="6" t="s">
        <v>49</v>
      </c>
    </row>
    <row r="32" spans="1:65" s="1" customFormat="1" ht="16.5" customHeight="1">
      <c r="A32" s="5"/>
      <c r="B32" s="53">
        <v>15</v>
      </c>
      <c r="C32" s="29" t="s">
        <v>134</v>
      </c>
      <c r="D32" s="29" t="s">
        <v>20</v>
      </c>
      <c r="E32" s="30" t="s">
        <v>135</v>
      </c>
      <c r="F32" s="39" t="s">
        <v>136</v>
      </c>
      <c r="G32" s="32" t="s">
        <v>22</v>
      </c>
      <c r="H32" s="19">
        <v>2</v>
      </c>
      <c r="I32" s="33">
        <v>417</v>
      </c>
      <c r="J32" s="33">
        <f>ROUND(I32*H23,2)</f>
        <v>50874</v>
      </c>
      <c r="K32" s="31" t="s">
        <v>18</v>
      </c>
      <c r="L32" s="34"/>
      <c r="M32" s="35" t="s">
        <v>0</v>
      </c>
      <c r="N32" s="36" t="s">
        <v>8</v>
      </c>
      <c r="O32" s="37">
        <v>0</v>
      </c>
      <c r="P32" s="37">
        <f>O32*H23</f>
        <v>0</v>
      </c>
      <c r="Q32" s="37">
        <v>0.0004</v>
      </c>
      <c r="R32" s="37">
        <f>Q32*H23</f>
        <v>0.0488</v>
      </c>
      <c r="S32" s="37">
        <v>0</v>
      </c>
      <c r="T32" s="37">
        <f>S32*H23</f>
        <v>0</v>
      </c>
      <c r="U32" s="34"/>
      <c r="V32" s="34"/>
      <c r="W32" s="66">
        <v>0</v>
      </c>
      <c r="X32" s="72">
        <f t="shared" si="10"/>
        <v>2</v>
      </c>
      <c r="Y32" s="75"/>
      <c r="Z32" s="86">
        <f t="shared" si="11"/>
        <v>0</v>
      </c>
      <c r="AA32" s="22"/>
      <c r="AB32" s="22"/>
      <c r="AC32" s="22"/>
      <c r="AD32" s="22"/>
      <c r="AE32" s="22"/>
      <c r="AR32" s="6" t="s">
        <v>17</v>
      </c>
      <c r="AT32" s="6" t="s">
        <v>20</v>
      </c>
      <c r="AU32" s="6" t="s">
        <v>10</v>
      </c>
      <c r="AY32" s="2" t="s">
        <v>13</v>
      </c>
      <c r="BE32" s="7">
        <f t="shared" si="4"/>
        <v>50874</v>
      </c>
      <c r="BF32" s="7">
        <f t="shared" si="5"/>
        <v>0</v>
      </c>
      <c r="BG32" s="7">
        <f t="shared" si="6"/>
        <v>0</v>
      </c>
      <c r="BH32" s="7">
        <f t="shared" si="7"/>
        <v>0</v>
      </c>
      <c r="BI32" s="7">
        <f t="shared" si="8"/>
        <v>0</v>
      </c>
      <c r="BJ32" s="2" t="s">
        <v>9</v>
      </c>
      <c r="BK32" s="7">
        <f>ROUND(I32*H23,2)</f>
        <v>50874</v>
      </c>
      <c r="BL32" s="2" t="s">
        <v>15</v>
      </c>
      <c r="BM32" s="6" t="s">
        <v>52</v>
      </c>
    </row>
    <row r="33" spans="1:65" s="1" customFormat="1" ht="16.5" customHeight="1">
      <c r="A33" s="5"/>
      <c r="B33" s="53">
        <v>16</v>
      </c>
      <c r="C33" s="29" t="s">
        <v>64</v>
      </c>
      <c r="D33" s="29" t="s">
        <v>20</v>
      </c>
      <c r="E33" s="30" t="s">
        <v>65</v>
      </c>
      <c r="F33" s="39" t="s">
        <v>185</v>
      </c>
      <c r="G33" s="32" t="s">
        <v>22</v>
      </c>
      <c r="H33" s="19">
        <v>28</v>
      </c>
      <c r="I33" s="33">
        <v>3586.4</v>
      </c>
      <c r="J33" s="33">
        <f>ROUND(I33*H22,2)</f>
        <v>437540.8</v>
      </c>
      <c r="K33" s="31" t="s">
        <v>18</v>
      </c>
      <c r="L33" s="34"/>
      <c r="M33" s="35" t="s">
        <v>0</v>
      </c>
      <c r="N33" s="36" t="s">
        <v>8</v>
      </c>
      <c r="O33" s="37">
        <v>0</v>
      </c>
      <c r="P33" s="37">
        <f>O33*H22</f>
        <v>0</v>
      </c>
      <c r="Q33" s="37">
        <v>0.0006</v>
      </c>
      <c r="R33" s="37">
        <f>Q33*H22</f>
        <v>0.07319999999999999</v>
      </c>
      <c r="S33" s="37">
        <v>0</v>
      </c>
      <c r="T33" s="37">
        <f>S33*H22</f>
        <v>0</v>
      </c>
      <c r="U33" s="34"/>
      <c r="V33" s="34"/>
      <c r="W33" s="66">
        <v>0</v>
      </c>
      <c r="X33" s="72">
        <f t="shared" si="10"/>
        <v>28</v>
      </c>
      <c r="Y33" s="75"/>
      <c r="Z33" s="86">
        <f t="shared" si="11"/>
        <v>0</v>
      </c>
      <c r="AA33" s="22"/>
      <c r="AB33" s="22"/>
      <c r="AC33" s="22"/>
      <c r="AD33" s="22"/>
      <c r="AE33" s="22"/>
      <c r="AR33" s="6" t="s">
        <v>17</v>
      </c>
      <c r="AT33" s="6" t="s">
        <v>20</v>
      </c>
      <c r="AU33" s="6" t="s">
        <v>10</v>
      </c>
      <c r="AY33" s="2" t="s">
        <v>13</v>
      </c>
      <c r="BE33" s="7">
        <f t="shared" si="4"/>
        <v>437540.8</v>
      </c>
      <c r="BF33" s="7">
        <f t="shared" si="5"/>
        <v>0</v>
      </c>
      <c r="BG33" s="7">
        <f t="shared" si="6"/>
        <v>0</v>
      </c>
      <c r="BH33" s="7">
        <f t="shared" si="7"/>
        <v>0</v>
      </c>
      <c r="BI33" s="7">
        <f t="shared" si="8"/>
        <v>0</v>
      </c>
      <c r="BJ33" s="2" t="s">
        <v>9</v>
      </c>
      <c r="BK33" s="7">
        <f>ROUND(I33*H22,2)</f>
        <v>437540.8</v>
      </c>
      <c r="BL33" s="2" t="s">
        <v>15</v>
      </c>
      <c r="BM33" s="6" t="s">
        <v>56</v>
      </c>
    </row>
    <row r="34" spans="1:65" s="1" customFormat="1" ht="16.5" customHeight="1">
      <c r="A34" s="5"/>
      <c r="B34" s="53">
        <v>17</v>
      </c>
      <c r="C34" s="29" t="s">
        <v>67</v>
      </c>
      <c r="D34" s="29" t="s">
        <v>20</v>
      </c>
      <c r="E34" s="30" t="s">
        <v>19</v>
      </c>
      <c r="F34" s="39" t="s">
        <v>51</v>
      </c>
      <c r="G34" s="32" t="s">
        <v>22</v>
      </c>
      <c r="H34" s="19">
        <v>28</v>
      </c>
      <c r="I34" s="33">
        <v>444</v>
      </c>
      <c r="J34" s="33" t="e">
        <f>ROUND(I34*#REF!,2)</f>
        <v>#REF!</v>
      </c>
      <c r="K34" s="31" t="s">
        <v>18</v>
      </c>
      <c r="L34" s="34"/>
      <c r="M34" s="35" t="s">
        <v>0</v>
      </c>
      <c r="N34" s="36" t="s">
        <v>8</v>
      </c>
      <c r="O34" s="37">
        <v>0</v>
      </c>
      <c r="P34" s="37" t="e">
        <f>O34*#REF!</f>
        <v>#REF!</v>
      </c>
      <c r="Q34" s="37">
        <v>0</v>
      </c>
      <c r="R34" s="37" t="e">
        <f>Q34*#REF!</f>
        <v>#REF!</v>
      </c>
      <c r="S34" s="37">
        <v>0</v>
      </c>
      <c r="T34" s="37" t="e">
        <f>S34*#REF!</f>
        <v>#REF!</v>
      </c>
      <c r="U34" s="34"/>
      <c r="V34" s="34"/>
      <c r="W34" s="66">
        <v>0</v>
      </c>
      <c r="X34" s="72">
        <f t="shared" si="10"/>
        <v>28</v>
      </c>
      <c r="Y34" s="75"/>
      <c r="Z34" s="86">
        <f t="shared" si="11"/>
        <v>0</v>
      </c>
      <c r="AA34" s="22"/>
      <c r="AB34" s="22"/>
      <c r="AC34" s="22"/>
      <c r="AD34" s="22"/>
      <c r="AE34" s="22"/>
      <c r="AR34" s="6" t="s">
        <v>17</v>
      </c>
      <c r="AT34" s="6" t="s">
        <v>20</v>
      </c>
      <c r="AU34" s="6" t="s">
        <v>10</v>
      </c>
      <c r="AY34" s="2" t="s">
        <v>13</v>
      </c>
      <c r="BE34" s="7" t="e">
        <f t="shared" si="4"/>
        <v>#REF!</v>
      </c>
      <c r="BF34" s="7">
        <f t="shared" si="5"/>
        <v>0</v>
      </c>
      <c r="BG34" s="7">
        <f t="shared" si="6"/>
        <v>0</v>
      </c>
      <c r="BH34" s="7">
        <f t="shared" si="7"/>
        <v>0</v>
      </c>
      <c r="BI34" s="7">
        <f t="shared" si="8"/>
        <v>0</v>
      </c>
      <c r="BJ34" s="2" t="s">
        <v>9</v>
      </c>
      <c r="BK34" s="7" t="e">
        <f>ROUND(I34*#REF!,2)</f>
        <v>#REF!</v>
      </c>
      <c r="BL34" s="2" t="s">
        <v>15</v>
      </c>
      <c r="BM34" s="6" t="s">
        <v>60</v>
      </c>
    </row>
    <row r="35" spans="1:65" s="1" customFormat="1" ht="16.5" customHeight="1">
      <c r="A35" s="5"/>
      <c r="B35" s="53">
        <v>18</v>
      </c>
      <c r="C35" s="29" t="s">
        <v>69</v>
      </c>
      <c r="D35" s="29" t="s">
        <v>20</v>
      </c>
      <c r="E35" s="30" t="s">
        <v>70</v>
      </c>
      <c r="F35" s="39" t="s">
        <v>71</v>
      </c>
      <c r="G35" s="32" t="s">
        <v>22</v>
      </c>
      <c r="H35" s="19">
        <v>28</v>
      </c>
      <c r="I35" s="33">
        <v>1902</v>
      </c>
      <c r="J35" s="33" t="e">
        <f>ROUND(I35*#REF!,2)</f>
        <v>#REF!</v>
      </c>
      <c r="K35" s="31" t="s">
        <v>18</v>
      </c>
      <c r="L35" s="34"/>
      <c r="M35" s="35" t="s">
        <v>0</v>
      </c>
      <c r="N35" s="36" t="s">
        <v>8</v>
      </c>
      <c r="O35" s="37">
        <v>0</v>
      </c>
      <c r="P35" s="37" t="e">
        <f>O35*#REF!</f>
        <v>#REF!</v>
      </c>
      <c r="Q35" s="37">
        <v>0</v>
      </c>
      <c r="R35" s="37" t="e">
        <f>Q35*#REF!</f>
        <v>#REF!</v>
      </c>
      <c r="S35" s="37">
        <v>0</v>
      </c>
      <c r="T35" s="37" t="e">
        <f>S35*#REF!</f>
        <v>#REF!</v>
      </c>
      <c r="U35" s="34"/>
      <c r="V35" s="34"/>
      <c r="W35" s="66">
        <v>0</v>
      </c>
      <c r="X35" s="72">
        <f t="shared" si="10"/>
        <v>28</v>
      </c>
      <c r="Y35" s="75"/>
      <c r="Z35" s="86">
        <f t="shared" si="11"/>
        <v>0</v>
      </c>
      <c r="AA35" s="22"/>
      <c r="AB35" s="22"/>
      <c r="AC35" s="22"/>
      <c r="AD35" s="22"/>
      <c r="AE35" s="22"/>
      <c r="AR35" s="6" t="s">
        <v>17</v>
      </c>
      <c r="AT35" s="6" t="s">
        <v>20</v>
      </c>
      <c r="AU35" s="6" t="s">
        <v>10</v>
      </c>
      <c r="AY35" s="2" t="s">
        <v>13</v>
      </c>
      <c r="BE35" s="7" t="e">
        <f t="shared" si="4"/>
        <v>#REF!</v>
      </c>
      <c r="BF35" s="7">
        <f t="shared" si="5"/>
        <v>0</v>
      </c>
      <c r="BG35" s="7">
        <f t="shared" si="6"/>
        <v>0</v>
      </c>
      <c r="BH35" s="7">
        <f t="shared" si="7"/>
        <v>0</v>
      </c>
      <c r="BI35" s="7">
        <f t="shared" si="8"/>
        <v>0</v>
      </c>
      <c r="BJ35" s="2" t="s">
        <v>9</v>
      </c>
      <c r="BK35" s="7" t="e">
        <f>ROUND(I35*#REF!,2)</f>
        <v>#REF!</v>
      </c>
      <c r="BL35" s="2" t="s">
        <v>15</v>
      </c>
      <c r="BM35" s="6" t="s">
        <v>63</v>
      </c>
    </row>
    <row r="36" spans="1:65" s="1" customFormat="1" ht="16.5" customHeight="1">
      <c r="A36" s="5"/>
      <c r="B36" s="53">
        <v>19</v>
      </c>
      <c r="C36" s="29" t="s">
        <v>38</v>
      </c>
      <c r="D36" s="29" t="s">
        <v>20</v>
      </c>
      <c r="E36" s="30" t="s">
        <v>39</v>
      </c>
      <c r="F36" s="39" t="s">
        <v>40</v>
      </c>
      <c r="G36" s="32" t="s">
        <v>21</v>
      </c>
      <c r="H36" s="19">
        <v>9</v>
      </c>
      <c r="I36" s="33">
        <v>33450</v>
      </c>
      <c r="J36" s="33">
        <f>ROUND(I36*H33,2)</f>
        <v>936600</v>
      </c>
      <c r="K36" s="31" t="s">
        <v>18</v>
      </c>
      <c r="L36" s="34"/>
      <c r="M36" s="35" t="s">
        <v>0</v>
      </c>
      <c r="N36" s="36" t="s">
        <v>8</v>
      </c>
      <c r="O36" s="37">
        <v>0</v>
      </c>
      <c r="P36" s="37">
        <f>O36*H33</f>
        <v>0</v>
      </c>
      <c r="Q36" s="37">
        <v>0</v>
      </c>
      <c r="R36" s="37">
        <f>Q36*H33</f>
        <v>0</v>
      </c>
      <c r="S36" s="37">
        <v>0</v>
      </c>
      <c r="T36" s="37">
        <f>S36*H33</f>
        <v>0</v>
      </c>
      <c r="U36" s="34"/>
      <c r="V36" s="34"/>
      <c r="W36" s="66">
        <v>1</v>
      </c>
      <c r="X36" s="72">
        <f t="shared" si="10"/>
        <v>10</v>
      </c>
      <c r="Y36" s="75"/>
      <c r="Z36" s="86">
        <f t="shared" si="11"/>
        <v>0</v>
      </c>
      <c r="AA36" s="22"/>
      <c r="AB36" s="22"/>
      <c r="AC36" s="22"/>
      <c r="AD36" s="22"/>
      <c r="AE36" s="22"/>
      <c r="AR36" s="6" t="s">
        <v>17</v>
      </c>
      <c r="AT36" s="6" t="s">
        <v>20</v>
      </c>
      <c r="AU36" s="6" t="s">
        <v>10</v>
      </c>
      <c r="AY36" s="2" t="s">
        <v>13</v>
      </c>
      <c r="BE36" s="7">
        <f t="shared" si="4"/>
        <v>936600</v>
      </c>
      <c r="BF36" s="7">
        <f t="shared" si="5"/>
        <v>0</v>
      </c>
      <c r="BG36" s="7">
        <f t="shared" si="6"/>
        <v>0</v>
      </c>
      <c r="BH36" s="7">
        <f t="shared" si="7"/>
        <v>0</v>
      </c>
      <c r="BI36" s="7">
        <f t="shared" si="8"/>
        <v>0</v>
      </c>
      <c r="BJ36" s="2" t="s">
        <v>9</v>
      </c>
      <c r="BK36" s="7">
        <f>ROUND(I36*H33,2)</f>
        <v>936600</v>
      </c>
      <c r="BL36" s="2" t="s">
        <v>15</v>
      </c>
      <c r="BM36" s="6" t="s">
        <v>66</v>
      </c>
    </row>
    <row r="37" spans="1:65" s="1" customFormat="1" ht="16.5" customHeight="1" thickBot="1">
      <c r="A37" s="5"/>
      <c r="B37" s="54">
        <v>20</v>
      </c>
      <c r="C37" s="55" t="s">
        <v>42</v>
      </c>
      <c r="D37" s="55" t="s">
        <v>20</v>
      </c>
      <c r="E37" s="56" t="s">
        <v>43</v>
      </c>
      <c r="F37" s="57" t="s">
        <v>44</v>
      </c>
      <c r="G37" s="58" t="s">
        <v>21</v>
      </c>
      <c r="H37" s="20">
        <v>1</v>
      </c>
      <c r="I37" s="59">
        <v>417</v>
      </c>
      <c r="J37" s="59">
        <f>ROUND(I37*H34,2)</f>
        <v>11676</v>
      </c>
      <c r="K37" s="60" t="s">
        <v>18</v>
      </c>
      <c r="L37" s="61"/>
      <c r="M37" s="62" t="s">
        <v>0</v>
      </c>
      <c r="N37" s="63" t="s">
        <v>8</v>
      </c>
      <c r="O37" s="64">
        <v>0</v>
      </c>
      <c r="P37" s="64">
        <f>O37*H34</f>
        <v>0</v>
      </c>
      <c r="Q37" s="64">
        <v>0.0004</v>
      </c>
      <c r="R37" s="64">
        <f>Q37*H34</f>
        <v>0.0112</v>
      </c>
      <c r="S37" s="64">
        <v>0</v>
      </c>
      <c r="T37" s="64">
        <f>S37*H34</f>
        <v>0</v>
      </c>
      <c r="U37" s="61"/>
      <c r="V37" s="61"/>
      <c r="W37" s="68">
        <v>1</v>
      </c>
      <c r="X37" s="73">
        <f t="shared" si="10"/>
        <v>2</v>
      </c>
      <c r="Y37" s="76"/>
      <c r="Z37" s="87">
        <f t="shared" si="11"/>
        <v>0</v>
      </c>
      <c r="AA37" s="22"/>
      <c r="AB37" s="22"/>
      <c r="AC37" s="22"/>
      <c r="AD37" s="22"/>
      <c r="AE37" s="22"/>
      <c r="AR37" s="6" t="s">
        <v>17</v>
      </c>
      <c r="AT37" s="6" t="s">
        <v>20</v>
      </c>
      <c r="AU37" s="6" t="s">
        <v>10</v>
      </c>
      <c r="AY37" s="2" t="s">
        <v>13</v>
      </c>
      <c r="BE37" s="7">
        <f t="shared" si="4"/>
        <v>11676</v>
      </c>
      <c r="BF37" s="7">
        <f t="shared" si="5"/>
        <v>0</v>
      </c>
      <c r="BG37" s="7">
        <f t="shared" si="6"/>
        <v>0</v>
      </c>
      <c r="BH37" s="7">
        <f t="shared" si="7"/>
        <v>0</v>
      </c>
      <c r="BI37" s="7">
        <f t="shared" si="8"/>
        <v>0</v>
      </c>
      <c r="BJ37" s="2" t="s">
        <v>9</v>
      </c>
      <c r="BK37" s="7">
        <f>ROUND(I37*H34,2)</f>
        <v>11676</v>
      </c>
      <c r="BL37" s="2" t="s">
        <v>15</v>
      </c>
      <c r="BM37" s="6" t="s">
        <v>68</v>
      </c>
    </row>
    <row r="38" spans="1:65" s="1" customFormat="1" ht="25.5" customHeight="1" thickBot="1">
      <c r="A38" s="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97" t="s">
        <v>207</v>
      </c>
      <c r="Y38" s="98"/>
      <c r="Z38" s="83">
        <f>SUM(Z18:Z37)</f>
        <v>0</v>
      </c>
      <c r="AA38" s="22"/>
      <c r="AB38" s="22"/>
      <c r="AC38" s="22"/>
      <c r="AD38" s="22"/>
      <c r="AE38" s="22"/>
      <c r="AR38" s="6" t="s">
        <v>17</v>
      </c>
      <c r="AT38" s="6" t="s">
        <v>20</v>
      </c>
      <c r="AU38" s="6" t="s">
        <v>10</v>
      </c>
      <c r="AY38" s="2" t="s">
        <v>13</v>
      </c>
      <c r="BE38" s="7">
        <f t="shared" si="4"/>
        <v>0</v>
      </c>
      <c r="BF38" s="7">
        <f t="shared" si="5"/>
        <v>0</v>
      </c>
      <c r="BG38" s="7">
        <f t="shared" si="6"/>
        <v>0</v>
      </c>
      <c r="BH38" s="7">
        <f t="shared" si="7"/>
        <v>0</v>
      </c>
      <c r="BI38" s="7">
        <f t="shared" si="8"/>
        <v>0</v>
      </c>
      <c r="BJ38" s="2" t="s">
        <v>9</v>
      </c>
      <c r="BK38" s="7">
        <f>ROUND(I38*H35,2)</f>
        <v>0</v>
      </c>
      <c r="BL38" s="2" t="s">
        <v>15</v>
      </c>
      <c r="BM38" s="6" t="s">
        <v>72</v>
      </c>
    </row>
  </sheetData>
  <mergeCells count="7">
    <mergeCell ref="B38:W38"/>
    <mergeCell ref="X38:Y38"/>
    <mergeCell ref="A1:Z1"/>
    <mergeCell ref="B2:Z2"/>
    <mergeCell ref="E5:H5"/>
    <mergeCell ref="E8:H8"/>
    <mergeCell ref="B17:Z17"/>
  </mergeCells>
  <printOptions/>
  <pageMargins left="0.25" right="0.25" top="0.75" bottom="0.75" header="0.3" footer="0.3"/>
  <pageSetup blackAndWhite="1" fitToHeight="100" fitToWidth="1" horizontalDpi="600" verticalDpi="600" orientation="portrait" paperSize="9" scale="2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733A-4BB9-4E15-B254-9EEC78CAD14F}">
  <sheetPr>
    <tabColor rgb="FF92D050"/>
    <pageSetUpPr fitToPage="1"/>
  </sheetPr>
  <dimension ref="A1:BM29"/>
  <sheetViews>
    <sheetView showGridLines="0" zoomScale="85" zoomScaleNormal="85" workbookViewId="0" topLeftCell="A1">
      <selection activeCell="F23" sqref="F23"/>
    </sheetView>
  </sheetViews>
  <sheetFormatPr defaultColWidth="9.28125" defaultRowHeight="12"/>
  <cols>
    <col min="1" max="1" width="1.421875" style="26" customWidth="1"/>
    <col min="2" max="2" width="4.421875" style="91" customWidth="1"/>
    <col min="3" max="4" width="4.28125" style="26" customWidth="1"/>
    <col min="5" max="5" width="17.28125" style="26" customWidth="1"/>
    <col min="6" max="6" width="78.00390625" style="26" customWidth="1"/>
    <col min="7" max="7" width="7.421875" style="26" customWidth="1"/>
    <col min="8" max="8" width="16.00390625" style="16" customWidth="1"/>
    <col min="9" max="9" width="15.7109375" style="26" hidden="1" customWidth="1"/>
    <col min="10" max="11" width="22.28125" style="26" hidden="1" customWidth="1"/>
    <col min="12" max="12" width="9.28125" style="26" hidden="1" customWidth="1"/>
    <col min="13" max="13" width="10.7109375" style="26" hidden="1" customWidth="1"/>
    <col min="14" max="14" width="9.28125" style="26" hidden="1" customWidth="1"/>
    <col min="15" max="20" width="14.28125" style="26" hidden="1" customWidth="1"/>
    <col min="21" max="21" width="16.28125" style="26" hidden="1" customWidth="1"/>
    <col min="22" max="22" width="12.28125" style="26" hidden="1" customWidth="1"/>
    <col min="23" max="23" width="14.28125" style="26" customWidth="1"/>
    <col min="24" max="24" width="15.421875" style="26" customWidth="1"/>
    <col min="25" max="25" width="15.28125" style="26" customWidth="1"/>
    <col min="26" max="26" width="16.28125" style="26" customWidth="1"/>
    <col min="27" max="27" width="15.00390625" style="26" customWidth="1"/>
    <col min="28" max="28" width="16.28125" style="26" customWidth="1"/>
    <col min="29" max="29" width="11.00390625" style="26" customWidth="1"/>
    <col min="30" max="30" width="15.00390625" style="26" customWidth="1"/>
    <col min="31" max="31" width="16.28125" style="26" customWidth="1"/>
    <col min="32" max="16384" width="9.28125" style="26" customWidth="1"/>
  </cols>
  <sheetData>
    <row r="1" spans="1:46" ht="15.75" customHeight="1">
      <c r="A1" s="99" t="s">
        <v>202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T1" s="2" t="s">
        <v>1</v>
      </c>
    </row>
    <row r="2" spans="1:46" ht="15.75" customHeight="1">
      <c r="A2" s="9"/>
      <c r="B2" s="99" t="s">
        <v>212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3"/>
      <c r="AT2" s="2"/>
    </row>
    <row r="3" spans="1:46" ht="15.75" customHeight="1">
      <c r="A3" s="9"/>
      <c r="B3" s="12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AT3" s="2"/>
    </row>
    <row r="4" spans="1:12" ht="12" customHeight="1">
      <c r="A4" s="9"/>
      <c r="B4" s="12"/>
      <c r="D4" s="27" t="s">
        <v>2</v>
      </c>
      <c r="L4" s="3"/>
    </row>
    <row r="5" spans="1:12" ht="33.75" customHeight="1">
      <c r="A5" s="9"/>
      <c r="B5" s="12"/>
      <c r="E5" s="100" t="s">
        <v>201</v>
      </c>
      <c r="F5" s="101"/>
      <c r="G5" s="101"/>
      <c r="H5" s="101"/>
      <c r="L5" s="3"/>
    </row>
    <row r="6" spans="1:31" s="1" customFormat="1" ht="12" customHeight="1">
      <c r="A6" s="5"/>
      <c r="B6" s="13"/>
      <c r="C6" s="92"/>
      <c r="D6" s="27" t="s">
        <v>11</v>
      </c>
      <c r="E6" s="92"/>
      <c r="F6" s="92"/>
      <c r="G6" s="92"/>
      <c r="H6" s="17"/>
      <c r="I6" s="92"/>
      <c r="J6" s="92"/>
      <c r="K6" s="92"/>
      <c r="L6" s="4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1" s="1" customFormat="1" ht="18" customHeight="1">
      <c r="A7" s="5"/>
      <c r="B7" s="13"/>
      <c r="C7" s="92"/>
      <c r="D7" s="27"/>
      <c r="E7" s="82" t="s">
        <v>188</v>
      </c>
      <c r="F7" s="92"/>
      <c r="G7" s="92"/>
      <c r="H7" s="17"/>
      <c r="I7" s="92"/>
      <c r="J7" s="92"/>
      <c r="K7" s="92"/>
      <c r="L7" s="4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 s="1" customFormat="1" ht="16.5" customHeight="1">
      <c r="A8" s="5"/>
      <c r="B8" s="13"/>
      <c r="C8" s="92"/>
      <c r="D8" s="92"/>
      <c r="E8" s="102" t="s">
        <v>12</v>
      </c>
      <c r="F8" s="103"/>
      <c r="G8" s="103"/>
      <c r="H8" s="103"/>
      <c r="I8" s="92"/>
      <c r="J8" s="92"/>
      <c r="K8" s="92"/>
      <c r="L8" s="4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1" s="1" customFormat="1" ht="12" customHeight="1" hidden="1">
      <c r="A9" s="5"/>
      <c r="B9" s="13"/>
      <c r="C9" s="92"/>
      <c r="D9" s="27" t="s">
        <v>3</v>
      </c>
      <c r="E9" s="92"/>
      <c r="F9" s="92"/>
      <c r="G9" s="92"/>
      <c r="H9" s="17"/>
      <c r="I9" s="27"/>
      <c r="J9" s="8"/>
      <c r="K9" s="92"/>
      <c r="L9" s="4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1" s="1" customFormat="1" ht="18" customHeight="1" hidden="1">
      <c r="A10" s="5"/>
      <c r="B10" s="13"/>
      <c r="C10" s="92"/>
      <c r="D10" s="92"/>
      <c r="E10" s="8" t="s">
        <v>4</v>
      </c>
      <c r="F10" s="92"/>
      <c r="G10" s="92"/>
      <c r="H10" s="17"/>
      <c r="I10" s="27"/>
      <c r="J10" s="8"/>
      <c r="K10" s="92"/>
      <c r="L10" s="4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1" s="1" customFormat="1" ht="12" customHeight="1" hidden="1">
      <c r="A11" s="5"/>
      <c r="B11" s="13"/>
      <c r="C11" s="92"/>
      <c r="D11" s="27" t="s">
        <v>5</v>
      </c>
      <c r="E11" s="92"/>
      <c r="F11" s="92"/>
      <c r="G11" s="92"/>
      <c r="H11" s="17"/>
      <c r="I11" s="27"/>
      <c r="J11" s="8"/>
      <c r="K11" s="92"/>
      <c r="L11" s="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</row>
    <row r="12" spans="1:31" s="1" customFormat="1" ht="18" customHeight="1" hidden="1">
      <c r="A12" s="5"/>
      <c r="B12" s="13"/>
      <c r="C12" s="92"/>
      <c r="D12" s="92"/>
      <c r="E12" s="8" t="s">
        <v>177</v>
      </c>
      <c r="F12" s="92"/>
      <c r="G12" s="92"/>
      <c r="H12" s="17"/>
      <c r="I12" s="27"/>
      <c r="J12" s="8"/>
      <c r="K12" s="92"/>
      <c r="L12" s="4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</row>
    <row r="13" spans="1:31" s="1" customFormat="1" ht="12" customHeight="1">
      <c r="A13" s="5"/>
      <c r="B13" s="13"/>
      <c r="C13" s="92"/>
      <c r="D13" s="27" t="s">
        <v>7</v>
      </c>
      <c r="E13" s="92"/>
      <c r="F13" s="92"/>
      <c r="G13" s="92"/>
      <c r="H13" s="17"/>
      <c r="I13" s="27"/>
      <c r="J13" s="8" t="s">
        <v>0</v>
      </c>
      <c r="K13" s="92"/>
      <c r="L13" s="4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1:31" s="1" customFormat="1" ht="18" customHeight="1">
      <c r="A14" s="5"/>
      <c r="B14" s="13"/>
      <c r="C14" s="92"/>
      <c r="D14" s="92"/>
      <c r="E14" s="8" t="s">
        <v>6</v>
      </c>
      <c r="F14" s="92"/>
      <c r="G14" s="92"/>
      <c r="H14" s="17"/>
      <c r="I14" s="27"/>
      <c r="J14" s="8" t="s">
        <v>0</v>
      </c>
      <c r="K14" s="92"/>
      <c r="L14" s="4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pans="1:31" s="1" customFormat="1" ht="17.25" customHeight="1" thickBot="1">
      <c r="A15" s="5"/>
      <c r="B15" s="13"/>
      <c r="C15" s="92"/>
      <c r="D15" s="92"/>
      <c r="E15" s="8"/>
      <c r="F15" s="92"/>
      <c r="G15" s="92"/>
      <c r="H15" s="28" t="s">
        <v>199</v>
      </c>
      <c r="I15" s="28">
        <v>5002</v>
      </c>
      <c r="J15" s="28">
        <v>5002</v>
      </c>
      <c r="K15" s="28">
        <v>5002</v>
      </c>
      <c r="L15" s="28">
        <v>5002</v>
      </c>
      <c r="M15" s="28">
        <v>5002</v>
      </c>
      <c r="N15" s="28">
        <v>5002</v>
      </c>
      <c r="O15" s="28">
        <v>5002</v>
      </c>
      <c r="P15" s="28">
        <v>5002</v>
      </c>
      <c r="Q15" s="28">
        <v>5002</v>
      </c>
      <c r="R15" s="28">
        <v>5002</v>
      </c>
      <c r="S15" s="28">
        <v>5002</v>
      </c>
      <c r="T15" s="28">
        <v>5002</v>
      </c>
      <c r="U15" s="28">
        <v>5002</v>
      </c>
      <c r="V15" s="28">
        <v>5002</v>
      </c>
      <c r="W15" s="28" t="s">
        <v>200</v>
      </c>
      <c r="X15" s="28" t="s">
        <v>195</v>
      </c>
      <c r="Y15" s="28"/>
      <c r="Z15" s="92"/>
      <c r="AA15" s="92"/>
      <c r="AB15" s="92"/>
      <c r="AC15" s="92"/>
      <c r="AD15" s="92"/>
      <c r="AE15" s="92"/>
    </row>
    <row r="16" spans="1:32" s="1" customFormat="1" ht="22.5" customHeight="1" thickBot="1">
      <c r="A16" s="5"/>
      <c r="B16" s="14" t="s">
        <v>178</v>
      </c>
      <c r="C16" s="78" t="s">
        <v>179</v>
      </c>
      <c r="D16" s="78"/>
      <c r="E16" s="78" t="s">
        <v>180</v>
      </c>
      <c r="F16" s="78" t="s">
        <v>181</v>
      </c>
      <c r="G16" s="11"/>
      <c r="H16" s="18" t="s">
        <v>182</v>
      </c>
      <c r="I16" s="18" t="s">
        <v>182</v>
      </c>
      <c r="J16" s="18" t="s">
        <v>182</v>
      </c>
      <c r="K16" s="18" t="s">
        <v>182</v>
      </c>
      <c r="L16" s="18" t="s">
        <v>182</v>
      </c>
      <c r="M16" s="18" t="s">
        <v>182</v>
      </c>
      <c r="N16" s="18" t="s">
        <v>182</v>
      </c>
      <c r="O16" s="18" t="s">
        <v>182</v>
      </c>
      <c r="P16" s="18" t="s">
        <v>182</v>
      </c>
      <c r="Q16" s="18" t="s">
        <v>182</v>
      </c>
      <c r="R16" s="18" t="s">
        <v>182</v>
      </c>
      <c r="S16" s="18" t="s">
        <v>182</v>
      </c>
      <c r="T16" s="18" t="s">
        <v>182</v>
      </c>
      <c r="U16" s="18" t="s">
        <v>182</v>
      </c>
      <c r="V16" s="18" t="s">
        <v>182</v>
      </c>
      <c r="W16" s="18" t="s">
        <v>182</v>
      </c>
      <c r="X16" s="18" t="s">
        <v>182</v>
      </c>
      <c r="Y16" s="11" t="s">
        <v>183</v>
      </c>
      <c r="Z16" s="77" t="s">
        <v>184</v>
      </c>
      <c r="AA16" s="21"/>
      <c r="AB16" s="2"/>
      <c r="AC16" s="92"/>
      <c r="AD16" s="92"/>
      <c r="AE16" s="92"/>
      <c r="AF16" s="92"/>
    </row>
    <row r="17" spans="1:65" s="1" customFormat="1" ht="25.5" customHeight="1" thickBot="1">
      <c r="A17" s="5"/>
      <c r="B17" s="108" t="s">
        <v>204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10"/>
      <c r="AA17" s="92"/>
      <c r="AB17" s="92"/>
      <c r="AC17" s="92"/>
      <c r="AD17" s="92"/>
      <c r="AE17" s="92"/>
      <c r="AR17" s="6" t="s">
        <v>17</v>
      </c>
      <c r="AT17" s="6" t="s">
        <v>20</v>
      </c>
      <c r="AU17" s="6" t="s">
        <v>10</v>
      </c>
      <c r="AY17" s="2" t="s">
        <v>13</v>
      </c>
      <c r="BE17" s="7">
        <f aca="true" t="shared" si="0" ref="BE17:BE29">IF(N17="základní",J17,0)</f>
        <v>0</v>
      </c>
      <c r="BF17" s="7">
        <f aca="true" t="shared" si="1" ref="BF17:BF29">IF(N17="snížená",J17,0)</f>
        <v>0</v>
      </c>
      <c r="BG17" s="7">
        <f aca="true" t="shared" si="2" ref="BG17:BG29">IF(N17="zákl. přenesená",J17,0)</f>
        <v>0</v>
      </c>
      <c r="BH17" s="7">
        <f aca="true" t="shared" si="3" ref="BH17:BH29">IF(N17="sníž. přenesená",J17,0)</f>
        <v>0</v>
      </c>
      <c r="BI17" s="7">
        <f aca="true" t="shared" si="4" ref="BI17:BI29">IF(N17="nulová",J17,0)</f>
        <v>0</v>
      </c>
      <c r="BJ17" s="2" t="s">
        <v>9</v>
      </c>
      <c r="BK17" s="7" t="e">
        <f>ROUND(I17*#REF!,2)</f>
        <v>#REF!</v>
      </c>
      <c r="BL17" s="2" t="s">
        <v>15</v>
      </c>
      <c r="BM17" s="6" t="s">
        <v>72</v>
      </c>
    </row>
    <row r="18" spans="1:65" s="1" customFormat="1" ht="16.5" customHeight="1">
      <c r="A18" s="5"/>
      <c r="B18" s="40">
        <v>21</v>
      </c>
      <c r="C18" s="41" t="s">
        <v>73</v>
      </c>
      <c r="D18" s="41" t="s">
        <v>20</v>
      </c>
      <c r="E18" s="42" t="s">
        <v>74</v>
      </c>
      <c r="F18" s="43" t="s">
        <v>75</v>
      </c>
      <c r="G18" s="44" t="s">
        <v>22</v>
      </c>
      <c r="H18" s="45">
        <v>1</v>
      </c>
      <c r="I18" s="46">
        <v>2890</v>
      </c>
      <c r="J18" s="46">
        <f>ROUND(I18*H20,2)</f>
        <v>2890</v>
      </c>
      <c r="K18" s="47" t="s">
        <v>18</v>
      </c>
      <c r="L18" s="48"/>
      <c r="M18" s="49" t="s">
        <v>0</v>
      </c>
      <c r="N18" s="50" t="s">
        <v>8</v>
      </c>
      <c r="O18" s="51">
        <v>0</v>
      </c>
      <c r="P18" s="51">
        <f>O18*H20</f>
        <v>0</v>
      </c>
      <c r="Q18" s="51">
        <v>0.0175</v>
      </c>
      <c r="R18" s="51">
        <f>Q18*H20</f>
        <v>0.0175</v>
      </c>
      <c r="S18" s="51">
        <v>0</v>
      </c>
      <c r="T18" s="51">
        <f>S18*H20</f>
        <v>0</v>
      </c>
      <c r="U18" s="48"/>
      <c r="V18" s="48"/>
      <c r="W18" s="65">
        <v>0</v>
      </c>
      <c r="X18" s="71">
        <f>H18+W18</f>
        <v>1</v>
      </c>
      <c r="Y18" s="74"/>
      <c r="Z18" s="85">
        <f aca="true" t="shared" si="5" ref="Z18:Z28">X18*Y18</f>
        <v>0</v>
      </c>
      <c r="AA18" s="92"/>
      <c r="AB18" s="92"/>
      <c r="AC18" s="92"/>
      <c r="AD18" s="92"/>
      <c r="AE18" s="92"/>
      <c r="AR18" s="6" t="s">
        <v>17</v>
      </c>
      <c r="AT18" s="6" t="s">
        <v>20</v>
      </c>
      <c r="AU18" s="6" t="s">
        <v>10</v>
      </c>
      <c r="AY18" s="2" t="s">
        <v>13</v>
      </c>
      <c r="BE18" s="7">
        <f t="shared" si="0"/>
        <v>2890</v>
      </c>
      <c r="BF18" s="7">
        <f t="shared" si="1"/>
        <v>0</v>
      </c>
      <c r="BG18" s="7">
        <f t="shared" si="2"/>
        <v>0</v>
      </c>
      <c r="BH18" s="7">
        <f t="shared" si="3"/>
        <v>0</v>
      </c>
      <c r="BI18" s="7">
        <f t="shared" si="4"/>
        <v>0</v>
      </c>
      <c r="BJ18" s="2" t="s">
        <v>9</v>
      </c>
      <c r="BK18" s="7">
        <f>ROUND(I18*H20,2)</f>
        <v>2890</v>
      </c>
      <c r="BL18" s="2" t="s">
        <v>15</v>
      </c>
      <c r="BM18" s="6" t="s">
        <v>86</v>
      </c>
    </row>
    <row r="19" spans="1:65" s="1" customFormat="1" ht="16.5" customHeight="1">
      <c r="A19" s="5"/>
      <c r="B19" s="53">
        <v>22</v>
      </c>
      <c r="C19" s="29" t="s">
        <v>76</v>
      </c>
      <c r="D19" s="29" t="s">
        <v>20</v>
      </c>
      <c r="E19" s="30" t="s">
        <v>77</v>
      </c>
      <c r="F19" s="39" t="s">
        <v>78</v>
      </c>
      <c r="G19" s="32" t="s">
        <v>22</v>
      </c>
      <c r="H19" s="19">
        <v>4</v>
      </c>
      <c r="I19" s="33">
        <v>7342</v>
      </c>
      <c r="J19" s="33">
        <f>ROUND(I19*H21,2)</f>
        <v>7342</v>
      </c>
      <c r="K19" s="31" t="s">
        <v>18</v>
      </c>
      <c r="L19" s="34"/>
      <c r="M19" s="35" t="s">
        <v>0</v>
      </c>
      <c r="N19" s="36" t="s">
        <v>8</v>
      </c>
      <c r="O19" s="37">
        <v>0</v>
      </c>
      <c r="P19" s="37">
        <f>O19*H21</f>
        <v>0</v>
      </c>
      <c r="Q19" s="37">
        <v>0.031</v>
      </c>
      <c r="R19" s="37">
        <f>Q19*H21</f>
        <v>0.031</v>
      </c>
      <c r="S19" s="37">
        <v>0</v>
      </c>
      <c r="T19" s="37">
        <f>S19*H21</f>
        <v>0</v>
      </c>
      <c r="U19" s="34"/>
      <c r="V19" s="34"/>
      <c r="W19" s="66">
        <v>0</v>
      </c>
      <c r="X19" s="72">
        <f aca="true" t="shared" si="6" ref="X19:X28">H19+W19</f>
        <v>4</v>
      </c>
      <c r="Y19" s="75"/>
      <c r="Z19" s="86">
        <f t="shared" si="5"/>
        <v>0</v>
      </c>
      <c r="AA19" s="92"/>
      <c r="AB19" s="92"/>
      <c r="AC19" s="92"/>
      <c r="AD19" s="92"/>
      <c r="AE19" s="92"/>
      <c r="AR19" s="6" t="s">
        <v>17</v>
      </c>
      <c r="AT19" s="6" t="s">
        <v>20</v>
      </c>
      <c r="AU19" s="6" t="s">
        <v>10</v>
      </c>
      <c r="AY19" s="2" t="s">
        <v>13</v>
      </c>
      <c r="BE19" s="7">
        <f t="shared" si="0"/>
        <v>7342</v>
      </c>
      <c r="BF19" s="7">
        <f t="shared" si="1"/>
        <v>0</v>
      </c>
      <c r="BG19" s="7">
        <f t="shared" si="2"/>
        <v>0</v>
      </c>
      <c r="BH19" s="7">
        <f t="shared" si="3"/>
        <v>0</v>
      </c>
      <c r="BI19" s="7">
        <f t="shared" si="4"/>
        <v>0</v>
      </c>
      <c r="BJ19" s="2" t="s">
        <v>9</v>
      </c>
      <c r="BK19" s="7">
        <f>ROUND(I19*H21,2)</f>
        <v>7342</v>
      </c>
      <c r="BL19" s="2" t="s">
        <v>15</v>
      </c>
      <c r="BM19" s="6" t="s">
        <v>90</v>
      </c>
    </row>
    <row r="20" spans="1:65" s="1" customFormat="1" ht="16.5" customHeight="1">
      <c r="A20" s="5"/>
      <c r="B20" s="53">
        <v>23</v>
      </c>
      <c r="C20" s="29" t="s">
        <v>83</v>
      </c>
      <c r="D20" s="29" t="s">
        <v>20</v>
      </c>
      <c r="E20" s="30" t="s">
        <v>84</v>
      </c>
      <c r="F20" s="39" t="s">
        <v>85</v>
      </c>
      <c r="G20" s="32" t="s">
        <v>22</v>
      </c>
      <c r="H20" s="19">
        <v>1</v>
      </c>
      <c r="I20" s="33">
        <v>3260</v>
      </c>
      <c r="J20" s="33">
        <f>ROUND(I20*H23,2)</f>
        <v>3260</v>
      </c>
      <c r="K20" s="31" t="s">
        <v>14</v>
      </c>
      <c r="L20" s="34"/>
      <c r="M20" s="35" t="s">
        <v>0</v>
      </c>
      <c r="N20" s="36" t="s">
        <v>8</v>
      </c>
      <c r="O20" s="37">
        <v>0</v>
      </c>
      <c r="P20" s="37">
        <f>O20*H23</f>
        <v>0</v>
      </c>
      <c r="Q20" s="37">
        <v>0.0122</v>
      </c>
      <c r="R20" s="37">
        <f>Q20*H23</f>
        <v>0.0122</v>
      </c>
      <c r="S20" s="37">
        <v>0</v>
      </c>
      <c r="T20" s="37">
        <f>S20*H23</f>
        <v>0</v>
      </c>
      <c r="U20" s="34"/>
      <c r="V20" s="34"/>
      <c r="W20" s="66">
        <v>0</v>
      </c>
      <c r="X20" s="72">
        <f t="shared" si="6"/>
        <v>1</v>
      </c>
      <c r="Y20" s="75"/>
      <c r="Z20" s="86">
        <f t="shared" si="5"/>
        <v>0</v>
      </c>
      <c r="AA20" s="92"/>
      <c r="AB20" s="92"/>
      <c r="AC20" s="92"/>
      <c r="AD20" s="92"/>
      <c r="AE20" s="92"/>
      <c r="AR20" s="6" t="s">
        <v>17</v>
      </c>
      <c r="AT20" s="6" t="s">
        <v>20</v>
      </c>
      <c r="AU20" s="6" t="s">
        <v>10</v>
      </c>
      <c r="AY20" s="2" t="s">
        <v>13</v>
      </c>
      <c r="BE20" s="7">
        <f t="shared" si="0"/>
        <v>3260</v>
      </c>
      <c r="BF20" s="7">
        <f t="shared" si="1"/>
        <v>0</v>
      </c>
      <c r="BG20" s="7">
        <f t="shared" si="2"/>
        <v>0</v>
      </c>
      <c r="BH20" s="7">
        <f t="shared" si="3"/>
        <v>0</v>
      </c>
      <c r="BI20" s="7">
        <f t="shared" si="4"/>
        <v>0</v>
      </c>
      <c r="BJ20" s="2" t="s">
        <v>9</v>
      </c>
      <c r="BK20" s="7">
        <f>ROUND(I20*H23,2)</f>
        <v>3260</v>
      </c>
      <c r="BL20" s="2" t="s">
        <v>15</v>
      </c>
      <c r="BM20" s="6" t="s">
        <v>94</v>
      </c>
    </row>
    <row r="21" spans="1:65" s="1" customFormat="1" ht="16.5" customHeight="1">
      <c r="A21" s="5"/>
      <c r="B21" s="53">
        <v>24</v>
      </c>
      <c r="C21" s="29" t="s">
        <v>87</v>
      </c>
      <c r="D21" s="29" t="s">
        <v>20</v>
      </c>
      <c r="E21" s="30" t="s">
        <v>88</v>
      </c>
      <c r="F21" s="39" t="s">
        <v>89</v>
      </c>
      <c r="G21" s="32" t="s">
        <v>22</v>
      </c>
      <c r="H21" s="19">
        <v>1</v>
      </c>
      <c r="I21" s="33">
        <v>2780</v>
      </c>
      <c r="J21" s="33">
        <f>ROUND(I21*H24,2)</f>
        <v>2780</v>
      </c>
      <c r="K21" s="31" t="s">
        <v>14</v>
      </c>
      <c r="L21" s="34"/>
      <c r="M21" s="35" t="s">
        <v>0</v>
      </c>
      <c r="N21" s="36" t="s">
        <v>8</v>
      </c>
      <c r="O21" s="37">
        <v>0</v>
      </c>
      <c r="P21" s="37">
        <f>O21*H24</f>
        <v>0</v>
      </c>
      <c r="Q21" s="37">
        <v>0.009</v>
      </c>
      <c r="R21" s="37">
        <f>Q21*H24</f>
        <v>0.009</v>
      </c>
      <c r="S21" s="37">
        <v>0</v>
      </c>
      <c r="T21" s="37">
        <f>S21*H24</f>
        <v>0</v>
      </c>
      <c r="U21" s="34"/>
      <c r="V21" s="34"/>
      <c r="W21" s="66">
        <v>0</v>
      </c>
      <c r="X21" s="72">
        <f t="shared" si="6"/>
        <v>1</v>
      </c>
      <c r="Y21" s="75"/>
      <c r="Z21" s="86">
        <f t="shared" si="5"/>
        <v>0</v>
      </c>
      <c r="AA21" s="92"/>
      <c r="AB21" s="92"/>
      <c r="AC21" s="92"/>
      <c r="AD21" s="92"/>
      <c r="AE21" s="92"/>
      <c r="AR21" s="6" t="s">
        <v>17</v>
      </c>
      <c r="AT21" s="6" t="s">
        <v>20</v>
      </c>
      <c r="AU21" s="6" t="s">
        <v>10</v>
      </c>
      <c r="AY21" s="2" t="s">
        <v>13</v>
      </c>
      <c r="BE21" s="7">
        <f t="shared" si="0"/>
        <v>2780</v>
      </c>
      <c r="BF21" s="7">
        <f t="shared" si="1"/>
        <v>0</v>
      </c>
      <c r="BG21" s="7">
        <f t="shared" si="2"/>
        <v>0</v>
      </c>
      <c r="BH21" s="7">
        <f t="shared" si="3"/>
        <v>0</v>
      </c>
      <c r="BI21" s="7">
        <f t="shared" si="4"/>
        <v>0</v>
      </c>
      <c r="BJ21" s="2" t="s">
        <v>9</v>
      </c>
      <c r="BK21" s="7">
        <f>ROUND(I21*H24,2)</f>
        <v>2780</v>
      </c>
      <c r="BL21" s="2" t="s">
        <v>15</v>
      </c>
      <c r="BM21" s="6" t="s">
        <v>98</v>
      </c>
    </row>
    <row r="22" spans="1:65" s="1" customFormat="1" ht="16.5" customHeight="1">
      <c r="A22" s="5"/>
      <c r="B22" s="53">
        <v>25</v>
      </c>
      <c r="C22" s="29" t="s">
        <v>16</v>
      </c>
      <c r="D22" s="29" t="s">
        <v>20</v>
      </c>
      <c r="E22" s="30" t="s">
        <v>79</v>
      </c>
      <c r="F22" s="39" t="s">
        <v>219</v>
      </c>
      <c r="G22" s="32" t="s">
        <v>22</v>
      </c>
      <c r="H22" s="19">
        <v>1</v>
      </c>
      <c r="I22" s="33"/>
      <c r="J22" s="33"/>
      <c r="K22" s="31"/>
      <c r="L22" s="34"/>
      <c r="M22" s="35"/>
      <c r="N22" s="36"/>
      <c r="O22" s="37"/>
      <c r="P22" s="37"/>
      <c r="Q22" s="37"/>
      <c r="R22" s="37"/>
      <c r="S22" s="37"/>
      <c r="T22" s="37"/>
      <c r="U22" s="34"/>
      <c r="V22" s="34"/>
      <c r="W22" s="66">
        <v>0</v>
      </c>
      <c r="X22" s="72">
        <f t="shared" si="6"/>
        <v>1</v>
      </c>
      <c r="Y22" s="75"/>
      <c r="Z22" s="86">
        <f t="shared" si="5"/>
        <v>0</v>
      </c>
      <c r="AA22" s="92"/>
      <c r="AB22" s="92"/>
      <c r="AC22" s="92"/>
      <c r="AD22" s="92"/>
      <c r="AE22" s="92"/>
      <c r="AR22" s="6"/>
      <c r="AT22" s="6"/>
      <c r="AU22" s="6"/>
      <c r="AY22" s="2"/>
      <c r="BE22" s="7"/>
      <c r="BF22" s="7"/>
      <c r="BG22" s="7"/>
      <c r="BH22" s="7"/>
      <c r="BI22" s="7"/>
      <c r="BJ22" s="2"/>
      <c r="BK22" s="7"/>
      <c r="BL22" s="2"/>
      <c r="BM22" s="6"/>
    </row>
    <row r="23" spans="1:65" s="1" customFormat="1" ht="16.5" customHeight="1">
      <c r="A23" s="5"/>
      <c r="B23" s="53">
        <v>26</v>
      </c>
      <c r="C23" s="29" t="s">
        <v>91</v>
      </c>
      <c r="D23" s="29" t="s">
        <v>20</v>
      </c>
      <c r="E23" s="30" t="s">
        <v>92</v>
      </c>
      <c r="F23" s="39" t="s">
        <v>93</v>
      </c>
      <c r="G23" s="32" t="s">
        <v>22</v>
      </c>
      <c r="H23" s="19">
        <v>1</v>
      </c>
      <c r="I23" s="33"/>
      <c r="J23" s="33"/>
      <c r="K23" s="31"/>
      <c r="L23" s="34"/>
      <c r="M23" s="35"/>
      <c r="N23" s="36"/>
      <c r="O23" s="37"/>
      <c r="P23" s="37"/>
      <c r="Q23" s="37"/>
      <c r="R23" s="37"/>
      <c r="S23" s="37"/>
      <c r="T23" s="37"/>
      <c r="U23" s="34"/>
      <c r="V23" s="34"/>
      <c r="W23" s="66">
        <v>0</v>
      </c>
      <c r="X23" s="72">
        <f t="shared" si="6"/>
        <v>1</v>
      </c>
      <c r="Y23" s="75"/>
      <c r="Z23" s="86">
        <f t="shared" si="5"/>
        <v>0</v>
      </c>
      <c r="AA23" s="92"/>
      <c r="AB23" s="92"/>
      <c r="AC23" s="92"/>
      <c r="AD23" s="92"/>
      <c r="AE23" s="92"/>
      <c r="AR23" s="6"/>
      <c r="AT23" s="6"/>
      <c r="AU23" s="6"/>
      <c r="AY23" s="2"/>
      <c r="BE23" s="7"/>
      <c r="BF23" s="7"/>
      <c r="BG23" s="7"/>
      <c r="BH23" s="7"/>
      <c r="BI23" s="7"/>
      <c r="BJ23" s="2"/>
      <c r="BK23" s="7"/>
      <c r="BL23" s="2"/>
      <c r="BM23" s="6"/>
    </row>
    <row r="24" spans="1:65" s="1" customFormat="1" ht="16.5" customHeight="1">
      <c r="A24" s="5"/>
      <c r="B24" s="53">
        <v>27</v>
      </c>
      <c r="C24" s="29" t="s">
        <v>95</v>
      </c>
      <c r="D24" s="29" t="s">
        <v>20</v>
      </c>
      <c r="E24" s="30" t="s">
        <v>96</v>
      </c>
      <c r="F24" s="39" t="s">
        <v>97</v>
      </c>
      <c r="G24" s="32" t="s">
        <v>22</v>
      </c>
      <c r="H24" s="19">
        <v>1</v>
      </c>
      <c r="I24" s="33">
        <v>5747</v>
      </c>
      <c r="J24" s="33">
        <f>ROUND(I24*H27,2)</f>
        <v>22988</v>
      </c>
      <c r="K24" s="31" t="s">
        <v>18</v>
      </c>
      <c r="L24" s="34"/>
      <c r="M24" s="35" t="s">
        <v>0</v>
      </c>
      <c r="N24" s="36" t="s">
        <v>8</v>
      </c>
      <c r="O24" s="37">
        <v>0</v>
      </c>
      <c r="P24" s="37">
        <f>O24*H27</f>
        <v>0</v>
      </c>
      <c r="Q24" s="37">
        <v>0.0295</v>
      </c>
      <c r="R24" s="37">
        <f>Q24*H27</f>
        <v>0.118</v>
      </c>
      <c r="S24" s="37">
        <v>0</v>
      </c>
      <c r="T24" s="37">
        <f>S24*H27</f>
        <v>0</v>
      </c>
      <c r="U24" s="34"/>
      <c r="V24" s="34"/>
      <c r="W24" s="66">
        <v>0</v>
      </c>
      <c r="X24" s="72">
        <f t="shared" si="6"/>
        <v>1</v>
      </c>
      <c r="Y24" s="75"/>
      <c r="Z24" s="86">
        <f t="shared" si="5"/>
        <v>0</v>
      </c>
      <c r="AA24" s="92"/>
      <c r="AB24" s="92"/>
      <c r="AC24" s="92"/>
      <c r="AD24" s="92"/>
      <c r="AE24" s="92"/>
      <c r="AR24" s="6" t="s">
        <v>17</v>
      </c>
      <c r="AT24" s="6" t="s">
        <v>20</v>
      </c>
      <c r="AU24" s="6" t="s">
        <v>10</v>
      </c>
      <c r="AY24" s="2" t="s">
        <v>13</v>
      </c>
      <c r="BE24" s="7">
        <f t="shared" si="0"/>
        <v>22988</v>
      </c>
      <c r="BF24" s="7">
        <f t="shared" si="1"/>
        <v>0</v>
      </c>
      <c r="BG24" s="7">
        <f t="shared" si="2"/>
        <v>0</v>
      </c>
      <c r="BH24" s="7">
        <f t="shared" si="3"/>
        <v>0</v>
      </c>
      <c r="BI24" s="7">
        <f t="shared" si="4"/>
        <v>0</v>
      </c>
      <c r="BJ24" s="2" t="s">
        <v>9</v>
      </c>
      <c r="BK24" s="7">
        <f>ROUND(I24*H27,2)</f>
        <v>22988</v>
      </c>
      <c r="BL24" s="2" t="s">
        <v>15</v>
      </c>
      <c r="BM24" s="6" t="s">
        <v>108</v>
      </c>
    </row>
    <row r="25" spans="1:65" s="1" customFormat="1" ht="16.5" customHeight="1">
      <c r="A25" s="5"/>
      <c r="B25" s="53">
        <v>28</v>
      </c>
      <c r="C25" s="29" t="s">
        <v>102</v>
      </c>
      <c r="D25" s="29" t="s">
        <v>20</v>
      </c>
      <c r="E25" s="30" t="s">
        <v>103</v>
      </c>
      <c r="F25" s="39" t="s">
        <v>104</v>
      </c>
      <c r="G25" s="32" t="s">
        <v>22</v>
      </c>
      <c r="H25" s="19">
        <v>3</v>
      </c>
      <c r="I25" s="33">
        <v>4851</v>
      </c>
      <c r="J25" s="33">
        <f>ROUND(I25*H28,2)</f>
        <v>9702</v>
      </c>
      <c r="K25" s="31" t="s">
        <v>18</v>
      </c>
      <c r="L25" s="34"/>
      <c r="M25" s="35" t="s">
        <v>0</v>
      </c>
      <c r="N25" s="36" t="s">
        <v>8</v>
      </c>
      <c r="O25" s="37">
        <v>0</v>
      </c>
      <c r="P25" s="37">
        <f>O25*H28</f>
        <v>0</v>
      </c>
      <c r="Q25" s="37">
        <v>0.0222</v>
      </c>
      <c r="R25" s="37">
        <f>Q25*H28</f>
        <v>0.0444</v>
      </c>
      <c r="S25" s="37">
        <v>0</v>
      </c>
      <c r="T25" s="37">
        <f>S25*H28</f>
        <v>0</v>
      </c>
      <c r="U25" s="34"/>
      <c r="V25" s="34"/>
      <c r="W25" s="66">
        <v>0</v>
      </c>
      <c r="X25" s="72">
        <f t="shared" si="6"/>
        <v>3</v>
      </c>
      <c r="Y25" s="75"/>
      <c r="Z25" s="86">
        <f t="shared" si="5"/>
        <v>0</v>
      </c>
      <c r="AA25" s="92"/>
      <c r="AB25" s="92"/>
      <c r="AC25" s="92"/>
      <c r="AD25" s="92"/>
      <c r="AE25" s="92"/>
      <c r="AR25" s="6" t="s">
        <v>17</v>
      </c>
      <c r="AT25" s="6" t="s">
        <v>20</v>
      </c>
      <c r="AU25" s="6" t="s">
        <v>10</v>
      </c>
      <c r="AY25" s="2" t="s">
        <v>13</v>
      </c>
      <c r="BE25" s="7">
        <f t="shared" si="0"/>
        <v>9702</v>
      </c>
      <c r="BF25" s="7">
        <f t="shared" si="1"/>
        <v>0</v>
      </c>
      <c r="BG25" s="7">
        <f t="shared" si="2"/>
        <v>0</v>
      </c>
      <c r="BH25" s="7">
        <f t="shared" si="3"/>
        <v>0</v>
      </c>
      <c r="BI25" s="7">
        <f t="shared" si="4"/>
        <v>0</v>
      </c>
      <c r="BJ25" s="2" t="s">
        <v>9</v>
      </c>
      <c r="BK25" s="7">
        <f>ROUND(I25*H28,2)</f>
        <v>9702</v>
      </c>
      <c r="BL25" s="2" t="s">
        <v>15</v>
      </c>
      <c r="BM25" s="6" t="s">
        <v>112</v>
      </c>
    </row>
    <row r="26" spans="1:65" s="1" customFormat="1" ht="16.5" customHeight="1">
      <c r="A26" s="5"/>
      <c r="B26" s="53">
        <v>29</v>
      </c>
      <c r="C26" s="29" t="s">
        <v>152</v>
      </c>
      <c r="D26" s="29" t="s">
        <v>20</v>
      </c>
      <c r="E26" s="30" t="s">
        <v>193</v>
      </c>
      <c r="F26" s="39" t="s">
        <v>194</v>
      </c>
      <c r="G26" s="32" t="s">
        <v>22</v>
      </c>
      <c r="H26" s="38">
        <v>0</v>
      </c>
      <c r="I26" s="33"/>
      <c r="J26" s="33"/>
      <c r="K26" s="31"/>
      <c r="L26" s="34"/>
      <c r="M26" s="35"/>
      <c r="N26" s="36"/>
      <c r="O26" s="37"/>
      <c r="P26" s="37"/>
      <c r="Q26" s="37"/>
      <c r="R26" s="37"/>
      <c r="S26" s="37"/>
      <c r="T26" s="37"/>
      <c r="U26" s="34"/>
      <c r="V26" s="34"/>
      <c r="W26" s="66">
        <v>2</v>
      </c>
      <c r="X26" s="72">
        <f t="shared" si="6"/>
        <v>2</v>
      </c>
      <c r="Y26" s="75"/>
      <c r="Z26" s="86">
        <f t="shared" si="5"/>
        <v>0</v>
      </c>
      <c r="AA26" s="92"/>
      <c r="AB26" s="92"/>
      <c r="AC26" s="92"/>
      <c r="AD26" s="92"/>
      <c r="AE26" s="92"/>
      <c r="AR26" s="6"/>
      <c r="AT26" s="6"/>
      <c r="AU26" s="6"/>
      <c r="AY26" s="2"/>
      <c r="BE26" s="7"/>
      <c r="BF26" s="7"/>
      <c r="BG26" s="7"/>
      <c r="BH26" s="7"/>
      <c r="BI26" s="7"/>
      <c r="BJ26" s="2"/>
      <c r="BK26" s="7"/>
      <c r="BL26" s="2"/>
      <c r="BM26" s="6"/>
    </row>
    <row r="27" spans="1:65" s="1" customFormat="1" ht="16.5" customHeight="1">
      <c r="A27" s="5"/>
      <c r="B27" s="53">
        <v>30</v>
      </c>
      <c r="C27" s="29" t="s">
        <v>105</v>
      </c>
      <c r="D27" s="29" t="s">
        <v>20</v>
      </c>
      <c r="E27" s="30" t="s">
        <v>106</v>
      </c>
      <c r="F27" s="39" t="s">
        <v>107</v>
      </c>
      <c r="G27" s="32" t="s">
        <v>22</v>
      </c>
      <c r="H27" s="19">
        <v>4</v>
      </c>
      <c r="I27" s="33">
        <v>24498</v>
      </c>
      <c r="J27" s="33" t="e">
        <f>ROUND(I27*#REF!,2)</f>
        <v>#REF!</v>
      </c>
      <c r="K27" s="31" t="s">
        <v>18</v>
      </c>
      <c r="L27" s="34"/>
      <c r="M27" s="35" t="s">
        <v>0</v>
      </c>
      <c r="N27" s="36" t="s">
        <v>8</v>
      </c>
      <c r="O27" s="37">
        <v>0</v>
      </c>
      <c r="P27" s="37" t="e">
        <f>O27*#REF!</f>
        <v>#REF!</v>
      </c>
      <c r="Q27" s="37">
        <v>0</v>
      </c>
      <c r="R27" s="37" t="e">
        <f>Q27*#REF!</f>
        <v>#REF!</v>
      </c>
      <c r="S27" s="37">
        <v>0</v>
      </c>
      <c r="T27" s="37" t="e">
        <f>S27*#REF!</f>
        <v>#REF!</v>
      </c>
      <c r="U27" s="34"/>
      <c r="V27" s="34"/>
      <c r="W27" s="66">
        <v>2</v>
      </c>
      <c r="X27" s="72">
        <f t="shared" si="6"/>
        <v>6</v>
      </c>
      <c r="Y27" s="75"/>
      <c r="Z27" s="86">
        <f t="shared" si="5"/>
        <v>0</v>
      </c>
      <c r="AA27" s="92"/>
      <c r="AB27" s="92"/>
      <c r="AC27" s="92"/>
      <c r="AD27" s="92"/>
      <c r="AE27" s="92"/>
      <c r="AR27" s="6" t="s">
        <v>17</v>
      </c>
      <c r="AT27" s="6" t="s">
        <v>20</v>
      </c>
      <c r="AU27" s="6" t="s">
        <v>10</v>
      </c>
      <c r="AY27" s="2" t="s">
        <v>13</v>
      </c>
      <c r="BE27" s="7" t="e">
        <f t="shared" si="0"/>
        <v>#REF!</v>
      </c>
      <c r="BF27" s="7">
        <f t="shared" si="1"/>
        <v>0</v>
      </c>
      <c r="BG27" s="7">
        <f t="shared" si="2"/>
        <v>0</v>
      </c>
      <c r="BH27" s="7">
        <f t="shared" si="3"/>
        <v>0</v>
      </c>
      <c r="BI27" s="7">
        <f t="shared" si="4"/>
        <v>0</v>
      </c>
      <c r="BJ27" s="2" t="s">
        <v>9</v>
      </c>
      <c r="BK27" s="7" t="e">
        <f>ROUND(I27*#REF!,2)</f>
        <v>#REF!</v>
      </c>
      <c r="BL27" s="2" t="s">
        <v>15</v>
      </c>
      <c r="BM27" s="6" t="s">
        <v>115</v>
      </c>
    </row>
    <row r="28" spans="1:65" s="1" customFormat="1" ht="16.5" customHeight="1" thickBot="1">
      <c r="A28" s="5"/>
      <c r="B28" s="54">
        <v>31</v>
      </c>
      <c r="C28" s="55" t="s">
        <v>109</v>
      </c>
      <c r="D28" s="55" t="s">
        <v>20</v>
      </c>
      <c r="E28" s="56" t="s">
        <v>110</v>
      </c>
      <c r="F28" s="57" t="s">
        <v>111</v>
      </c>
      <c r="G28" s="58" t="s">
        <v>22</v>
      </c>
      <c r="H28" s="20">
        <v>2</v>
      </c>
      <c r="I28" s="59">
        <v>11915</v>
      </c>
      <c r="J28" s="59" t="e">
        <f>ROUND(I28*#REF!,2)</f>
        <v>#REF!</v>
      </c>
      <c r="K28" s="60" t="s">
        <v>18</v>
      </c>
      <c r="L28" s="61"/>
      <c r="M28" s="62" t="s">
        <v>0</v>
      </c>
      <c r="N28" s="63" t="s">
        <v>8</v>
      </c>
      <c r="O28" s="64">
        <v>0</v>
      </c>
      <c r="P28" s="64" t="e">
        <f>O28*#REF!</f>
        <v>#REF!</v>
      </c>
      <c r="Q28" s="64">
        <v>0.0365</v>
      </c>
      <c r="R28" s="64" t="e">
        <f>Q28*#REF!</f>
        <v>#REF!</v>
      </c>
      <c r="S28" s="64">
        <v>0</v>
      </c>
      <c r="T28" s="64" t="e">
        <f>S28*#REF!</f>
        <v>#REF!</v>
      </c>
      <c r="U28" s="61"/>
      <c r="V28" s="61"/>
      <c r="W28" s="68">
        <v>1</v>
      </c>
      <c r="X28" s="73">
        <f t="shared" si="6"/>
        <v>3</v>
      </c>
      <c r="Y28" s="76"/>
      <c r="Z28" s="87">
        <f t="shared" si="5"/>
        <v>0</v>
      </c>
      <c r="AA28" s="92"/>
      <c r="AB28" s="92"/>
      <c r="AC28" s="92"/>
      <c r="AD28" s="92"/>
      <c r="AE28" s="92"/>
      <c r="AR28" s="6" t="s">
        <v>17</v>
      </c>
      <c r="AT28" s="6" t="s">
        <v>20</v>
      </c>
      <c r="AU28" s="6" t="s">
        <v>10</v>
      </c>
      <c r="AY28" s="2" t="s">
        <v>13</v>
      </c>
      <c r="BE28" s="7" t="e">
        <f t="shared" si="0"/>
        <v>#REF!</v>
      </c>
      <c r="BF28" s="7">
        <f t="shared" si="1"/>
        <v>0</v>
      </c>
      <c r="BG28" s="7">
        <f t="shared" si="2"/>
        <v>0</v>
      </c>
      <c r="BH28" s="7">
        <f t="shared" si="3"/>
        <v>0</v>
      </c>
      <c r="BI28" s="7">
        <f t="shared" si="4"/>
        <v>0</v>
      </c>
      <c r="BJ28" s="2" t="s">
        <v>9</v>
      </c>
      <c r="BK28" s="7" t="e">
        <f>ROUND(I28*#REF!,2)</f>
        <v>#REF!</v>
      </c>
      <c r="BL28" s="2" t="s">
        <v>15</v>
      </c>
      <c r="BM28" s="6" t="s">
        <v>118</v>
      </c>
    </row>
    <row r="29" spans="1:65" s="1" customFormat="1" ht="25.5" customHeight="1" thickBot="1">
      <c r="A29" s="5"/>
      <c r="B29" s="9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6"/>
      <c r="X29" s="97" t="s">
        <v>208</v>
      </c>
      <c r="Y29" s="107"/>
      <c r="Z29" s="83">
        <f>SUM(Z18:Z28)</f>
        <v>0</v>
      </c>
      <c r="AA29" s="92"/>
      <c r="AB29" s="92"/>
      <c r="AC29" s="92"/>
      <c r="AD29" s="92"/>
      <c r="AE29" s="92"/>
      <c r="AR29" s="6" t="s">
        <v>17</v>
      </c>
      <c r="AT29" s="6" t="s">
        <v>20</v>
      </c>
      <c r="AU29" s="6" t="s">
        <v>10</v>
      </c>
      <c r="AY29" s="2" t="s">
        <v>13</v>
      </c>
      <c r="BE29" s="7">
        <f t="shared" si="0"/>
        <v>0</v>
      </c>
      <c r="BF29" s="7">
        <f t="shared" si="1"/>
        <v>0</v>
      </c>
      <c r="BG29" s="7">
        <f t="shared" si="2"/>
        <v>0</v>
      </c>
      <c r="BH29" s="7">
        <f t="shared" si="3"/>
        <v>0</v>
      </c>
      <c r="BI29" s="7">
        <f t="shared" si="4"/>
        <v>0</v>
      </c>
      <c r="BJ29" s="2" t="s">
        <v>9</v>
      </c>
      <c r="BK29" s="7" t="e">
        <f>ROUND(I29*#REF!,2)</f>
        <v>#REF!</v>
      </c>
      <c r="BL29" s="2" t="s">
        <v>15</v>
      </c>
      <c r="BM29" s="6" t="s">
        <v>121</v>
      </c>
    </row>
  </sheetData>
  <mergeCells count="7">
    <mergeCell ref="B29:W29"/>
    <mergeCell ref="X29:Y29"/>
    <mergeCell ref="A1:Z1"/>
    <mergeCell ref="B2:Z2"/>
    <mergeCell ref="E5:H5"/>
    <mergeCell ref="E8:H8"/>
    <mergeCell ref="B17:Z17"/>
  </mergeCells>
  <printOptions/>
  <pageMargins left="0.25" right="0.25" top="0.75" bottom="0.75" header="0.3" footer="0.3"/>
  <pageSetup blackAndWhite="1" fitToHeight="100" fitToWidth="1" horizontalDpi="600" verticalDpi="600" orientation="portrait" paperSize="9" scale="20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52507-F59E-4096-BF6E-5EFF0AF7D73C}">
  <sheetPr>
    <tabColor rgb="FF92D050"/>
    <pageSetUpPr fitToPage="1"/>
  </sheetPr>
  <dimension ref="A1:BM20"/>
  <sheetViews>
    <sheetView showGridLines="0" zoomScale="85" zoomScaleNormal="85" workbookViewId="0" topLeftCell="A1">
      <selection activeCell="B20" sqref="B20:W20"/>
    </sheetView>
  </sheetViews>
  <sheetFormatPr defaultColWidth="9.28125" defaultRowHeight="12"/>
  <cols>
    <col min="1" max="1" width="1.421875" style="26" customWidth="1"/>
    <col min="2" max="2" width="4.421875" style="91" customWidth="1"/>
    <col min="3" max="4" width="4.28125" style="26" customWidth="1"/>
    <col min="5" max="5" width="17.28125" style="26" customWidth="1"/>
    <col min="6" max="6" width="78.00390625" style="26" customWidth="1"/>
    <col min="7" max="7" width="7.421875" style="26" customWidth="1"/>
    <col min="8" max="8" width="16.00390625" style="16" customWidth="1"/>
    <col min="9" max="9" width="15.7109375" style="26" hidden="1" customWidth="1"/>
    <col min="10" max="11" width="22.28125" style="26" hidden="1" customWidth="1"/>
    <col min="12" max="12" width="9.28125" style="26" hidden="1" customWidth="1"/>
    <col min="13" max="13" width="10.7109375" style="26" hidden="1" customWidth="1"/>
    <col min="14" max="14" width="9.28125" style="26" hidden="1" customWidth="1"/>
    <col min="15" max="20" width="14.28125" style="26" hidden="1" customWidth="1"/>
    <col min="21" max="21" width="16.28125" style="26" hidden="1" customWidth="1"/>
    <col min="22" max="22" width="12.28125" style="26" hidden="1" customWidth="1"/>
    <col min="23" max="23" width="14.28125" style="26" customWidth="1"/>
    <col min="24" max="24" width="15.421875" style="26" customWidth="1"/>
    <col min="25" max="25" width="15.28125" style="26" customWidth="1"/>
    <col min="26" max="26" width="16.28125" style="26" customWidth="1"/>
    <col min="27" max="27" width="15.00390625" style="26" customWidth="1"/>
    <col min="28" max="28" width="16.28125" style="26" customWidth="1"/>
    <col min="29" max="29" width="11.00390625" style="26" customWidth="1"/>
    <col min="30" max="30" width="15.00390625" style="26" customWidth="1"/>
    <col min="31" max="31" width="16.28125" style="26" customWidth="1"/>
    <col min="32" max="16384" width="9.28125" style="26" customWidth="1"/>
  </cols>
  <sheetData>
    <row r="1" spans="1:46" ht="15.75" customHeight="1">
      <c r="A1" s="99" t="s">
        <v>202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T1" s="2" t="s">
        <v>1</v>
      </c>
    </row>
    <row r="2" spans="1:46" ht="15.75" customHeight="1">
      <c r="A2" s="9"/>
      <c r="B2" s="99" t="s">
        <v>213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3"/>
      <c r="AT2" s="2"/>
    </row>
    <row r="3" spans="1:46" ht="15.75" customHeight="1">
      <c r="A3" s="9"/>
      <c r="B3" s="12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AT3" s="2"/>
    </row>
    <row r="4" spans="1:12" ht="12" customHeight="1">
      <c r="A4" s="9"/>
      <c r="B4" s="12"/>
      <c r="D4" s="27" t="s">
        <v>2</v>
      </c>
      <c r="L4" s="3"/>
    </row>
    <row r="5" spans="1:12" ht="33.75" customHeight="1">
      <c r="A5" s="9"/>
      <c r="B5" s="12"/>
      <c r="E5" s="100" t="s">
        <v>201</v>
      </c>
      <c r="F5" s="101"/>
      <c r="G5" s="101"/>
      <c r="H5" s="101"/>
      <c r="L5" s="3"/>
    </row>
    <row r="6" spans="1:31" s="1" customFormat="1" ht="12" customHeight="1">
      <c r="A6" s="5"/>
      <c r="B6" s="13"/>
      <c r="C6" s="92"/>
      <c r="D6" s="27" t="s">
        <v>11</v>
      </c>
      <c r="E6" s="92"/>
      <c r="F6" s="92"/>
      <c r="G6" s="92"/>
      <c r="H6" s="17"/>
      <c r="I6" s="92"/>
      <c r="J6" s="92"/>
      <c r="K6" s="92"/>
      <c r="L6" s="4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1" s="1" customFormat="1" ht="18" customHeight="1">
      <c r="A7" s="5"/>
      <c r="B7" s="13"/>
      <c r="C7" s="92"/>
      <c r="D7" s="27"/>
      <c r="E7" s="82" t="s">
        <v>188</v>
      </c>
      <c r="F7" s="92"/>
      <c r="G7" s="92"/>
      <c r="H7" s="17"/>
      <c r="I7" s="92"/>
      <c r="J7" s="92"/>
      <c r="K7" s="92"/>
      <c r="L7" s="4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 s="1" customFormat="1" ht="16.5" customHeight="1">
      <c r="A8" s="5"/>
      <c r="B8" s="13"/>
      <c r="C8" s="92"/>
      <c r="D8" s="92"/>
      <c r="E8" s="102" t="s">
        <v>12</v>
      </c>
      <c r="F8" s="103"/>
      <c r="G8" s="103"/>
      <c r="H8" s="103"/>
      <c r="I8" s="92"/>
      <c r="J8" s="92"/>
      <c r="K8" s="92"/>
      <c r="L8" s="4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1" s="1" customFormat="1" ht="12" customHeight="1" hidden="1">
      <c r="A9" s="5"/>
      <c r="B9" s="13"/>
      <c r="C9" s="92"/>
      <c r="D9" s="27" t="s">
        <v>3</v>
      </c>
      <c r="E9" s="92"/>
      <c r="F9" s="92"/>
      <c r="G9" s="92"/>
      <c r="H9" s="17"/>
      <c r="I9" s="27"/>
      <c r="J9" s="8"/>
      <c r="K9" s="92"/>
      <c r="L9" s="4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1" s="1" customFormat="1" ht="18" customHeight="1" hidden="1">
      <c r="A10" s="5"/>
      <c r="B10" s="13"/>
      <c r="C10" s="92"/>
      <c r="D10" s="92"/>
      <c r="E10" s="8" t="s">
        <v>4</v>
      </c>
      <c r="F10" s="92"/>
      <c r="G10" s="92"/>
      <c r="H10" s="17"/>
      <c r="I10" s="27"/>
      <c r="J10" s="8"/>
      <c r="K10" s="92"/>
      <c r="L10" s="4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1" s="1" customFormat="1" ht="12" customHeight="1" hidden="1">
      <c r="A11" s="5"/>
      <c r="B11" s="13"/>
      <c r="C11" s="92"/>
      <c r="D11" s="27" t="s">
        <v>5</v>
      </c>
      <c r="E11" s="92"/>
      <c r="F11" s="92"/>
      <c r="G11" s="92"/>
      <c r="H11" s="17"/>
      <c r="I11" s="27"/>
      <c r="J11" s="8"/>
      <c r="K11" s="92"/>
      <c r="L11" s="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</row>
    <row r="12" spans="1:31" s="1" customFormat="1" ht="18" customHeight="1" hidden="1">
      <c r="A12" s="5"/>
      <c r="B12" s="13"/>
      <c r="C12" s="92"/>
      <c r="D12" s="92"/>
      <c r="E12" s="8" t="s">
        <v>177</v>
      </c>
      <c r="F12" s="92"/>
      <c r="G12" s="92"/>
      <c r="H12" s="17"/>
      <c r="I12" s="27"/>
      <c r="J12" s="8"/>
      <c r="K12" s="92"/>
      <c r="L12" s="4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</row>
    <row r="13" spans="1:31" s="1" customFormat="1" ht="12" customHeight="1">
      <c r="A13" s="5"/>
      <c r="B13" s="13"/>
      <c r="C13" s="92"/>
      <c r="D13" s="27" t="s">
        <v>7</v>
      </c>
      <c r="E13" s="92"/>
      <c r="F13" s="92"/>
      <c r="G13" s="92"/>
      <c r="H13" s="17"/>
      <c r="I13" s="27"/>
      <c r="J13" s="8" t="s">
        <v>0</v>
      </c>
      <c r="K13" s="92"/>
      <c r="L13" s="4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1:31" s="1" customFormat="1" ht="18" customHeight="1">
      <c r="A14" s="5"/>
      <c r="B14" s="13"/>
      <c r="C14" s="92"/>
      <c r="D14" s="92"/>
      <c r="E14" s="8" t="s">
        <v>6</v>
      </c>
      <c r="F14" s="92"/>
      <c r="G14" s="92"/>
      <c r="H14" s="17"/>
      <c r="I14" s="27"/>
      <c r="J14" s="8" t="s">
        <v>0</v>
      </c>
      <c r="K14" s="92"/>
      <c r="L14" s="4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pans="1:31" s="1" customFormat="1" ht="17.25" customHeight="1" thickBot="1">
      <c r="A15" s="5"/>
      <c r="B15" s="13"/>
      <c r="C15" s="92"/>
      <c r="D15" s="92"/>
      <c r="E15" s="8"/>
      <c r="F15" s="92"/>
      <c r="G15" s="92"/>
      <c r="H15" s="28" t="s">
        <v>199</v>
      </c>
      <c r="I15" s="28">
        <v>5002</v>
      </c>
      <c r="J15" s="28">
        <v>5002</v>
      </c>
      <c r="K15" s="28">
        <v>5002</v>
      </c>
      <c r="L15" s="28">
        <v>5002</v>
      </c>
      <c r="M15" s="28">
        <v>5002</v>
      </c>
      <c r="N15" s="28">
        <v>5002</v>
      </c>
      <c r="O15" s="28">
        <v>5002</v>
      </c>
      <c r="P15" s="28">
        <v>5002</v>
      </c>
      <c r="Q15" s="28">
        <v>5002</v>
      </c>
      <c r="R15" s="28">
        <v>5002</v>
      </c>
      <c r="S15" s="28">
        <v>5002</v>
      </c>
      <c r="T15" s="28">
        <v>5002</v>
      </c>
      <c r="U15" s="28">
        <v>5002</v>
      </c>
      <c r="V15" s="28">
        <v>5002</v>
      </c>
      <c r="W15" s="28" t="s">
        <v>200</v>
      </c>
      <c r="X15" s="28" t="s">
        <v>195</v>
      </c>
      <c r="Y15" s="28"/>
      <c r="Z15" s="92"/>
      <c r="AA15" s="92"/>
      <c r="AB15" s="92"/>
      <c r="AC15" s="92"/>
      <c r="AD15" s="92"/>
      <c r="AE15" s="92"/>
    </row>
    <row r="16" spans="1:32" s="1" customFormat="1" ht="22.5" customHeight="1" thickBot="1">
      <c r="A16" s="5"/>
      <c r="B16" s="14" t="s">
        <v>178</v>
      </c>
      <c r="C16" s="78" t="s">
        <v>179</v>
      </c>
      <c r="D16" s="78"/>
      <c r="E16" s="78" t="s">
        <v>180</v>
      </c>
      <c r="F16" s="78" t="s">
        <v>181</v>
      </c>
      <c r="G16" s="11"/>
      <c r="H16" s="18" t="s">
        <v>182</v>
      </c>
      <c r="I16" s="18" t="s">
        <v>182</v>
      </c>
      <c r="J16" s="18" t="s">
        <v>182</v>
      </c>
      <c r="K16" s="18" t="s">
        <v>182</v>
      </c>
      <c r="L16" s="18" t="s">
        <v>182</v>
      </c>
      <c r="M16" s="18" t="s">
        <v>182</v>
      </c>
      <c r="N16" s="18" t="s">
        <v>182</v>
      </c>
      <c r="O16" s="18" t="s">
        <v>182</v>
      </c>
      <c r="P16" s="18" t="s">
        <v>182</v>
      </c>
      <c r="Q16" s="18" t="s">
        <v>182</v>
      </c>
      <c r="R16" s="18" t="s">
        <v>182</v>
      </c>
      <c r="S16" s="18" t="s">
        <v>182</v>
      </c>
      <c r="T16" s="18" t="s">
        <v>182</v>
      </c>
      <c r="U16" s="18" t="s">
        <v>182</v>
      </c>
      <c r="V16" s="18" t="s">
        <v>182</v>
      </c>
      <c r="W16" s="18" t="s">
        <v>182</v>
      </c>
      <c r="X16" s="18" t="s">
        <v>182</v>
      </c>
      <c r="Y16" s="11" t="s">
        <v>183</v>
      </c>
      <c r="Z16" s="77" t="s">
        <v>184</v>
      </c>
      <c r="AA16" s="21"/>
      <c r="AB16" s="2"/>
      <c r="AC16" s="92"/>
      <c r="AD16" s="92"/>
      <c r="AE16" s="92"/>
      <c r="AF16" s="92"/>
    </row>
    <row r="17" spans="1:65" s="1" customFormat="1" ht="25.5" customHeight="1" thickBot="1">
      <c r="A17" s="5"/>
      <c r="B17" s="108" t="s">
        <v>205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10"/>
      <c r="AA17" s="92"/>
      <c r="AB17" s="92"/>
      <c r="AC17" s="92"/>
      <c r="AD17" s="92"/>
      <c r="AE17" s="92"/>
      <c r="AR17" s="6" t="s">
        <v>17</v>
      </c>
      <c r="AT17" s="6" t="s">
        <v>20</v>
      </c>
      <c r="AU17" s="6" t="s">
        <v>10</v>
      </c>
      <c r="AY17" s="2" t="s">
        <v>13</v>
      </c>
      <c r="BE17" s="7">
        <f aca="true" t="shared" si="0" ref="BE17">IF(N17="základní",J17,0)</f>
        <v>0</v>
      </c>
      <c r="BF17" s="7">
        <f aca="true" t="shared" si="1" ref="BF17">IF(N17="snížená",J17,0)</f>
        <v>0</v>
      </c>
      <c r="BG17" s="7">
        <f aca="true" t="shared" si="2" ref="BG17">IF(N17="zákl. přenesená",J17,0)</f>
        <v>0</v>
      </c>
      <c r="BH17" s="7">
        <f aca="true" t="shared" si="3" ref="BH17">IF(N17="sníž. přenesená",J17,0)</f>
        <v>0</v>
      </c>
      <c r="BI17" s="7">
        <f aca="true" t="shared" si="4" ref="BI17">IF(N17="nulová",J17,0)</f>
        <v>0</v>
      </c>
      <c r="BJ17" s="2" t="s">
        <v>9</v>
      </c>
      <c r="BK17" s="7" t="e">
        <f>ROUND(I17*#REF!,2)</f>
        <v>#REF!</v>
      </c>
      <c r="BL17" s="2" t="s">
        <v>15</v>
      </c>
      <c r="BM17" s="6" t="s">
        <v>121</v>
      </c>
    </row>
    <row r="18" spans="1:65" s="1" customFormat="1" ht="16.5" customHeight="1">
      <c r="A18" s="5"/>
      <c r="B18" s="79">
        <v>32</v>
      </c>
      <c r="C18" s="41" t="s">
        <v>113</v>
      </c>
      <c r="D18" s="41" t="s">
        <v>20</v>
      </c>
      <c r="E18" s="42" t="s">
        <v>114</v>
      </c>
      <c r="F18" s="43" t="s">
        <v>220</v>
      </c>
      <c r="G18" s="44" t="s">
        <v>22</v>
      </c>
      <c r="H18" s="45">
        <v>1</v>
      </c>
      <c r="I18" s="46"/>
      <c r="J18" s="46"/>
      <c r="K18" s="47"/>
      <c r="L18" s="52"/>
      <c r="M18" s="49"/>
      <c r="N18" s="50"/>
      <c r="O18" s="51"/>
      <c r="P18" s="51"/>
      <c r="Q18" s="51"/>
      <c r="R18" s="51"/>
      <c r="S18" s="51"/>
      <c r="T18" s="51"/>
      <c r="U18" s="52"/>
      <c r="V18" s="52"/>
      <c r="W18" s="65">
        <v>2</v>
      </c>
      <c r="X18" s="71">
        <f>H18+W18</f>
        <v>3</v>
      </c>
      <c r="Y18" s="69"/>
      <c r="Z18" s="88">
        <f aca="true" t="shared" si="5" ref="Z18:Z19">X18*Y18</f>
        <v>0</v>
      </c>
      <c r="AA18" s="92"/>
      <c r="AB18" s="92"/>
      <c r="AC18" s="92"/>
      <c r="AD18" s="92"/>
      <c r="AE18" s="92"/>
      <c r="AR18" s="6"/>
      <c r="AT18" s="6"/>
      <c r="AU18" s="6"/>
      <c r="AY18" s="2"/>
      <c r="BE18" s="7"/>
      <c r="BF18" s="7"/>
      <c r="BG18" s="7"/>
      <c r="BH18" s="7"/>
      <c r="BI18" s="7"/>
      <c r="BJ18" s="2"/>
      <c r="BK18" s="7"/>
      <c r="BL18" s="2"/>
      <c r="BM18" s="6"/>
    </row>
    <row r="19" spans="1:65" s="1" customFormat="1" ht="16.5" customHeight="1" thickBot="1">
      <c r="A19" s="5"/>
      <c r="B19" s="80">
        <v>33</v>
      </c>
      <c r="C19" s="55" t="s">
        <v>99</v>
      </c>
      <c r="D19" s="55" t="s">
        <v>20</v>
      </c>
      <c r="E19" s="56" t="s">
        <v>100</v>
      </c>
      <c r="F19" s="57" t="s">
        <v>101</v>
      </c>
      <c r="G19" s="58" t="s">
        <v>22</v>
      </c>
      <c r="H19" s="20">
        <v>4</v>
      </c>
      <c r="I19" s="59"/>
      <c r="J19" s="59"/>
      <c r="K19" s="60"/>
      <c r="L19" s="15"/>
      <c r="M19" s="62"/>
      <c r="N19" s="63"/>
      <c r="O19" s="64"/>
      <c r="P19" s="64"/>
      <c r="Q19" s="64"/>
      <c r="R19" s="64"/>
      <c r="S19" s="64"/>
      <c r="T19" s="64"/>
      <c r="U19" s="15"/>
      <c r="V19" s="15"/>
      <c r="W19" s="68">
        <v>4</v>
      </c>
      <c r="X19" s="73">
        <f>H19+W19</f>
        <v>8</v>
      </c>
      <c r="Y19" s="70"/>
      <c r="Z19" s="89">
        <f t="shared" si="5"/>
        <v>0</v>
      </c>
      <c r="AA19" s="92"/>
      <c r="AB19" s="92"/>
      <c r="AC19" s="92"/>
      <c r="AD19" s="92"/>
      <c r="AE19" s="92"/>
      <c r="AR19" s="6"/>
      <c r="AT19" s="6"/>
      <c r="AU19" s="6"/>
      <c r="AY19" s="2"/>
      <c r="BE19" s="7"/>
      <c r="BF19" s="7"/>
      <c r="BG19" s="7"/>
      <c r="BH19" s="7"/>
      <c r="BI19" s="7"/>
      <c r="BJ19" s="2"/>
      <c r="BK19" s="7"/>
      <c r="BL19" s="2"/>
      <c r="BM19" s="6"/>
    </row>
    <row r="20" spans="1:65" s="1" customFormat="1" ht="24.75" customHeight="1" thickBot="1">
      <c r="A20" s="5"/>
      <c r="B20" s="9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6"/>
      <c r="X20" s="97" t="s">
        <v>209</v>
      </c>
      <c r="Y20" s="107"/>
      <c r="Z20" s="83">
        <f>SUM(Z18:Z19)</f>
        <v>0</v>
      </c>
      <c r="AA20" s="92"/>
      <c r="AB20" s="92"/>
      <c r="AC20" s="92"/>
      <c r="AD20" s="92"/>
      <c r="AE20" s="92"/>
      <c r="AR20" s="6"/>
      <c r="AT20" s="6"/>
      <c r="AU20" s="6"/>
      <c r="AY20" s="2"/>
      <c r="BE20" s="7"/>
      <c r="BF20" s="7"/>
      <c r="BG20" s="7"/>
      <c r="BH20" s="7"/>
      <c r="BI20" s="7"/>
      <c r="BJ20" s="2"/>
      <c r="BK20" s="7"/>
      <c r="BL20" s="2"/>
      <c r="BM20" s="6"/>
    </row>
  </sheetData>
  <mergeCells count="7">
    <mergeCell ref="B20:W20"/>
    <mergeCell ref="X20:Y20"/>
    <mergeCell ref="B17:Z17"/>
    <mergeCell ref="A1:Z1"/>
    <mergeCell ref="B2:Z2"/>
    <mergeCell ref="E5:H5"/>
    <mergeCell ref="E8:H8"/>
  </mergeCells>
  <printOptions/>
  <pageMargins left="0.25" right="0.25" top="0.75" bottom="0.75" header="0.3" footer="0.3"/>
  <pageSetup blackAndWhite="1" fitToHeight="100" fitToWidth="1" horizontalDpi="600" verticalDpi="600" orientation="portrait" paperSize="9" scale="20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F752-B16F-44F3-84FE-5FA6287A4CB9}">
  <sheetPr>
    <tabColor rgb="FF92D050"/>
    <pageSetUpPr fitToPage="1"/>
  </sheetPr>
  <dimension ref="A1:BM35"/>
  <sheetViews>
    <sheetView showGridLines="0" zoomScale="85" zoomScaleNormal="85" workbookViewId="0" topLeftCell="A13">
      <selection activeCell="B3" sqref="B3"/>
    </sheetView>
  </sheetViews>
  <sheetFormatPr defaultColWidth="9.28125" defaultRowHeight="12"/>
  <cols>
    <col min="1" max="1" width="1.421875" style="26" customWidth="1"/>
    <col min="2" max="2" width="4.421875" style="91" customWidth="1"/>
    <col min="3" max="4" width="4.28125" style="26" customWidth="1"/>
    <col min="5" max="5" width="17.28125" style="26" customWidth="1"/>
    <col min="6" max="6" width="78.00390625" style="26" customWidth="1"/>
    <col min="7" max="7" width="7.421875" style="26" customWidth="1"/>
    <col min="8" max="8" width="16.00390625" style="16" customWidth="1"/>
    <col min="9" max="9" width="15.7109375" style="26" hidden="1" customWidth="1"/>
    <col min="10" max="11" width="22.28125" style="26" hidden="1" customWidth="1"/>
    <col min="12" max="12" width="9.28125" style="26" hidden="1" customWidth="1"/>
    <col min="13" max="13" width="10.7109375" style="26" hidden="1" customWidth="1"/>
    <col min="14" max="14" width="9.28125" style="26" hidden="1" customWidth="1"/>
    <col min="15" max="20" width="14.28125" style="26" hidden="1" customWidth="1"/>
    <col min="21" max="21" width="16.28125" style="26" hidden="1" customWidth="1"/>
    <col min="22" max="22" width="12.28125" style="26" hidden="1" customWidth="1"/>
    <col min="23" max="23" width="14.28125" style="26" customWidth="1"/>
    <col min="24" max="24" width="15.421875" style="26" customWidth="1"/>
    <col min="25" max="25" width="15.28125" style="26" customWidth="1"/>
    <col min="26" max="26" width="16.28125" style="26" customWidth="1"/>
    <col min="27" max="27" width="15.00390625" style="26" customWidth="1"/>
    <col min="28" max="28" width="16.28125" style="26" customWidth="1"/>
    <col min="29" max="29" width="11.00390625" style="26" customWidth="1"/>
    <col min="30" max="30" width="15.00390625" style="26" customWidth="1"/>
    <col min="31" max="31" width="16.28125" style="26" customWidth="1"/>
    <col min="32" max="16384" width="9.28125" style="26" customWidth="1"/>
  </cols>
  <sheetData>
    <row r="1" spans="1:46" ht="15.75" customHeight="1">
      <c r="A1" s="99" t="s">
        <v>202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T1" s="2" t="s">
        <v>1</v>
      </c>
    </row>
    <row r="2" spans="1:46" ht="15.75" customHeight="1">
      <c r="A2" s="9"/>
      <c r="B2" s="99" t="s">
        <v>214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3"/>
      <c r="AT2" s="2"/>
    </row>
    <row r="3" spans="1:46" ht="15.75" customHeight="1">
      <c r="A3" s="9"/>
      <c r="B3" s="12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AT3" s="2"/>
    </row>
    <row r="4" spans="1:12" ht="12" customHeight="1">
      <c r="A4" s="9"/>
      <c r="B4" s="12"/>
      <c r="D4" s="27" t="s">
        <v>2</v>
      </c>
      <c r="L4" s="3"/>
    </row>
    <row r="5" spans="1:12" ht="33.75" customHeight="1">
      <c r="A5" s="9"/>
      <c r="B5" s="12"/>
      <c r="E5" s="100" t="s">
        <v>201</v>
      </c>
      <c r="F5" s="101"/>
      <c r="G5" s="101"/>
      <c r="H5" s="101"/>
      <c r="L5" s="3"/>
    </row>
    <row r="6" spans="1:31" s="1" customFormat="1" ht="12" customHeight="1">
      <c r="A6" s="5"/>
      <c r="B6" s="13"/>
      <c r="C6" s="92"/>
      <c r="D6" s="27" t="s">
        <v>11</v>
      </c>
      <c r="E6" s="92"/>
      <c r="F6" s="92"/>
      <c r="G6" s="92"/>
      <c r="H6" s="17"/>
      <c r="I6" s="92"/>
      <c r="J6" s="92"/>
      <c r="K6" s="92"/>
      <c r="L6" s="4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1" s="1" customFormat="1" ht="18" customHeight="1">
      <c r="A7" s="5"/>
      <c r="B7" s="13"/>
      <c r="C7" s="92"/>
      <c r="D7" s="27"/>
      <c r="E7" s="82" t="s">
        <v>188</v>
      </c>
      <c r="F7" s="92"/>
      <c r="G7" s="92"/>
      <c r="H7" s="17"/>
      <c r="I7" s="92"/>
      <c r="J7" s="92"/>
      <c r="K7" s="92"/>
      <c r="L7" s="4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 s="1" customFormat="1" ht="16.5" customHeight="1">
      <c r="A8" s="5"/>
      <c r="B8" s="13"/>
      <c r="C8" s="92"/>
      <c r="D8" s="92"/>
      <c r="E8" s="102" t="s">
        <v>12</v>
      </c>
      <c r="F8" s="103"/>
      <c r="G8" s="103"/>
      <c r="H8" s="103"/>
      <c r="I8" s="92"/>
      <c r="J8" s="92"/>
      <c r="K8" s="92"/>
      <c r="L8" s="4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1" s="1" customFormat="1" ht="12" customHeight="1" hidden="1">
      <c r="A9" s="5"/>
      <c r="B9" s="13"/>
      <c r="C9" s="92"/>
      <c r="D9" s="27" t="s">
        <v>3</v>
      </c>
      <c r="E9" s="92"/>
      <c r="F9" s="92"/>
      <c r="G9" s="92"/>
      <c r="H9" s="17"/>
      <c r="I9" s="27"/>
      <c r="J9" s="8"/>
      <c r="K9" s="92"/>
      <c r="L9" s="4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1" s="1" customFormat="1" ht="18" customHeight="1" hidden="1">
      <c r="A10" s="5"/>
      <c r="B10" s="13"/>
      <c r="C10" s="92"/>
      <c r="D10" s="92"/>
      <c r="E10" s="8" t="s">
        <v>4</v>
      </c>
      <c r="F10" s="92"/>
      <c r="G10" s="92"/>
      <c r="H10" s="17"/>
      <c r="I10" s="27"/>
      <c r="J10" s="8"/>
      <c r="K10" s="92"/>
      <c r="L10" s="4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1" s="1" customFormat="1" ht="12" customHeight="1" hidden="1">
      <c r="A11" s="5"/>
      <c r="B11" s="13"/>
      <c r="C11" s="92"/>
      <c r="D11" s="27" t="s">
        <v>5</v>
      </c>
      <c r="E11" s="92"/>
      <c r="F11" s="92"/>
      <c r="G11" s="92"/>
      <c r="H11" s="17"/>
      <c r="I11" s="27"/>
      <c r="J11" s="8"/>
      <c r="K11" s="92"/>
      <c r="L11" s="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</row>
    <row r="12" spans="1:31" s="1" customFormat="1" ht="18" customHeight="1" hidden="1">
      <c r="A12" s="5"/>
      <c r="B12" s="13"/>
      <c r="C12" s="92"/>
      <c r="D12" s="92"/>
      <c r="E12" s="8" t="s">
        <v>177</v>
      </c>
      <c r="F12" s="92"/>
      <c r="G12" s="92"/>
      <c r="H12" s="17"/>
      <c r="I12" s="27"/>
      <c r="J12" s="8"/>
      <c r="K12" s="92"/>
      <c r="L12" s="4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</row>
    <row r="13" spans="1:31" s="1" customFormat="1" ht="12" customHeight="1">
      <c r="A13" s="5"/>
      <c r="B13" s="13"/>
      <c r="C13" s="92"/>
      <c r="D13" s="27" t="s">
        <v>7</v>
      </c>
      <c r="E13" s="92"/>
      <c r="F13" s="92"/>
      <c r="G13" s="92"/>
      <c r="H13" s="17"/>
      <c r="I13" s="27"/>
      <c r="J13" s="8" t="s">
        <v>0</v>
      </c>
      <c r="K13" s="92"/>
      <c r="L13" s="4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1:31" s="1" customFormat="1" ht="18" customHeight="1">
      <c r="A14" s="5"/>
      <c r="B14" s="13"/>
      <c r="C14" s="92"/>
      <c r="D14" s="92"/>
      <c r="E14" s="8" t="s">
        <v>6</v>
      </c>
      <c r="F14" s="92"/>
      <c r="G14" s="92"/>
      <c r="H14" s="17"/>
      <c r="I14" s="27"/>
      <c r="J14" s="8" t="s">
        <v>0</v>
      </c>
      <c r="K14" s="92"/>
      <c r="L14" s="4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pans="1:31" s="1" customFormat="1" ht="17.25" customHeight="1" thickBot="1">
      <c r="A15" s="5"/>
      <c r="B15" s="13"/>
      <c r="C15" s="92"/>
      <c r="D15" s="92"/>
      <c r="E15" s="8"/>
      <c r="F15" s="92"/>
      <c r="G15" s="92"/>
      <c r="H15" s="28" t="s">
        <v>199</v>
      </c>
      <c r="I15" s="28">
        <v>5002</v>
      </c>
      <c r="J15" s="28">
        <v>5002</v>
      </c>
      <c r="K15" s="28">
        <v>5002</v>
      </c>
      <c r="L15" s="28">
        <v>5002</v>
      </c>
      <c r="M15" s="28">
        <v>5002</v>
      </c>
      <c r="N15" s="28">
        <v>5002</v>
      </c>
      <c r="O15" s="28">
        <v>5002</v>
      </c>
      <c r="P15" s="28">
        <v>5002</v>
      </c>
      <c r="Q15" s="28">
        <v>5002</v>
      </c>
      <c r="R15" s="28">
        <v>5002</v>
      </c>
      <c r="S15" s="28">
        <v>5002</v>
      </c>
      <c r="T15" s="28">
        <v>5002</v>
      </c>
      <c r="U15" s="28">
        <v>5002</v>
      </c>
      <c r="V15" s="28">
        <v>5002</v>
      </c>
      <c r="W15" s="28" t="s">
        <v>200</v>
      </c>
      <c r="X15" s="28" t="s">
        <v>195</v>
      </c>
      <c r="Y15" s="28"/>
      <c r="Z15" s="92"/>
      <c r="AA15" s="92"/>
      <c r="AB15" s="92"/>
      <c r="AC15" s="92"/>
      <c r="AD15" s="92"/>
      <c r="AE15" s="92"/>
    </row>
    <row r="16" spans="1:32" s="1" customFormat="1" ht="22.5" customHeight="1" thickBot="1">
      <c r="A16" s="5"/>
      <c r="B16" s="14" t="s">
        <v>178</v>
      </c>
      <c r="C16" s="78" t="s">
        <v>179</v>
      </c>
      <c r="D16" s="78"/>
      <c r="E16" s="78" t="s">
        <v>180</v>
      </c>
      <c r="F16" s="78" t="s">
        <v>181</v>
      </c>
      <c r="G16" s="11"/>
      <c r="H16" s="18" t="s">
        <v>182</v>
      </c>
      <c r="I16" s="18" t="s">
        <v>182</v>
      </c>
      <c r="J16" s="18" t="s">
        <v>182</v>
      </c>
      <c r="K16" s="18" t="s">
        <v>182</v>
      </c>
      <c r="L16" s="18" t="s">
        <v>182</v>
      </c>
      <c r="M16" s="18" t="s">
        <v>182</v>
      </c>
      <c r="N16" s="18" t="s">
        <v>182</v>
      </c>
      <c r="O16" s="18" t="s">
        <v>182</v>
      </c>
      <c r="P16" s="18" t="s">
        <v>182</v>
      </c>
      <c r="Q16" s="18" t="s">
        <v>182</v>
      </c>
      <c r="R16" s="18" t="s">
        <v>182</v>
      </c>
      <c r="S16" s="18" t="s">
        <v>182</v>
      </c>
      <c r="T16" s="18" t="s">
        <v>182</v>
      </c>
      <c r="U16" s="18" t="s">
        <v>182</v>
      </c>
      <c r="V16" s="18" t="s">
        <v>182</v>
      </c>
      <c r="W16" s="18" t="s">
        <v>182</v>
      </c>
      <c r="X16" s="18" t="s">
        <v>182</v>
      </c>
      <c r="Y16" s="11" t="s">
        <v>183</v>
      </c>
      <c r="Z16" s="77" t="s">
        <v>184</v>
      </c>
      <c r="AA16" s="21"/>
      <c r="AB16" s="2"/>
      <c r="AC16" s="92"/>
      <c r="AD16" s="92"/>
      <c r="AE16" s="92"/>
      <c r="AF16" s="92"/>
    </row>
    <row r="17" spans="1:65" s="1" customFormat="1" ht="24.75" customHeight="1" thickBot="1">
      <c r="A17" s="5"/>
      <c r="B17" s="108" t="s">
        <v>206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10"/>
      <c r="AA17" s="92"/>
      <c r="AB17" s="92"/>
      <c r="AC17" s="92"/>
      <c r="AD17" s="92"/>
      <c r="AE17" s="92"/>
      <c r="AR17" s="6"/>
      <c r="AT17" s="6"/>
      <c r="AU17" s="6"/>
      <c r="AY17" s="2"/>
      <c r="BE17" s="7"/>
      <c r="BF17" s="7"/>
      <c r="BG17" s="7"/>
      <c r="BH17" s="7"/>
      <c r="BI17" s="7"/>
      <c r="BJ17" s="2"/>
      <c r="BK17" s="7"/>
      <c r="BL17" s="2"/>
      <c r="BM17" s="6"/>
    </row>
    <row r="18" spans="1:65" s="1" customFormat="1" ht="16.5" customHeight="1">
      <c r="A18" s="5"/>
      <c r="B18" s="79">
        <v>34</v>
      </c>
      <c r="C18" s="41" t="s">
        <v>80</v>
      </c>
      <c r="D18" s="41" t="s">
        <v>20</v>
      </c>
      <c r="E18" s="42" t="s">
        <v>81</v>
      </c>
      <c r="F18" s="43" t="s">
        <v>82</v>
      </c>
      <c r="G18" s="44" t="s">
        <v>22</v>
      </c>
      <c r="H18" s="45">
        <v>8</v>
      </c>
      <c r="I18" s="46"/>
      <c r="J18" s="46"/>
      <c r="K18" s="47"/>
      <c r="L18" s="52"/>
      <c r="M18" s="49"/>
      <c r="N18" s="50"/>
      <c r="O18" s="51"/>
      <c r="P18" s="51"/>
      <c r="Q18" s="51"/>
      <c r="R18" s="51"/>
      <c r="S18" s="51"/>
      <c r="T18" s="51"/>
      <c r="U18" s="52"/>
      <c r="V18" s="52"/>
      <c r="W18" s="65">
        <v>0</v>
      </c>
      <c r="X18" s="71">
        <f>H18+W18</f>
        <v>8</v>
      </c>
      <c r="Y18" s="74"/>
      <c r="Z18" s="85">
        <f aca="true" t="shared" si="0" ref="Z18:Z34">X18*Y18</f>
        <v>0</v>
      </c>
      <c r="AA18" s="92"/>
      <c r="AB18" s="92"/>
      <c r="AC18" s="92"/>
      <c r="AD18" s="92"/>
      <c r="AE18" s="92"/>
      <c r="AR18" s="6"/>
      <c r="AT18" s="6"/>
      <c r="AU18" s="6"/>
      <c r="AY18" s="2"/>
      <c r="BE18" s="7"/>
      <c r="BF18" s="7"/>
      <c r="BG18" s="7"/>
      <c r="BH18" s="7"/>
      <c r="BI18" s="7"/>
      <c r="BJ18" s="2"/>
      <c r="BK18" s="7"/>
      <c r="BL18" s="2"/>
      <c r="BM18" s="6"/>
    </row>
    <row r="19" spans="1:65" s="1" customFormat="1" ht="16.5" customHeight="1">
      <c r="A19" s="5"/>
      <c r="B19" s="81">
        <v>35</v>
      </c>
      <c r="C19" s="29" t="s">
        <v>31</v>
      </c>
      <c r="D19" s="29" t="s">
        <v>20</v>
      </c>
      <c r="E19" s="30" t="s">
        <v>32</v>
      </c>
      <c r="F19" s="39" t="s">
        <v>33</v>
      </c>
      <c r="G19" s="32" t="s">
        <v>22</v>
      </c>
      <c r="H19" s="19">
        <v>17</v>
      </c>
      <c r="I19" s="33"/>
      <c r="J19" s="33"/>
      <c r="K19" s="31"/>
      <c r="L19" s="10"/>
      <c r="M19" s="35"/>
      <c r="N19" s="36"/>
      <c r="O19" s="37"/>
      <c r="P19" s="37"/>
      <c r="Q19" s="37"/>
      <c r="R19" s="37"/>
      <c r="S19" s="37"/>
      <c r="T19" s="37"/>
      <c r="U19" s="10"/>
      <c r="V19" s="10"/>
      <c r="W19" s="66">
        <v>10</v>
      </c>
      <c r="X19" s="72">
        <f aca="true" t="shared" si="1" ref="X19:X34">H19+W19</f>
        <v>27</v>
      </c>
      <c r="Y19" s="75"/>
      <c r="Z19" s="86">
        <f t="shared" si="0"/>
        <v>0</v>
      </c>
      <c r="AA19" s="92"/>
      <c r="AB19" s="92"/>
      <c r="AC19" s="92"/>
      <c r="AD19" s="92"/>
      <c r="AE19" s="92"/>
      <c r="AR19" s="6"/>
      <c r="AT19" s="6"/>
      <c r="AU19" s="6"/>
      <c r="AY19" s="2"/>
      <c r="BE19" s="7"/>
      <c r="BF19" s="7"/>
      <c r="BG19" s="7"/>
      <c r="BH19" s="7"/>
      <c r="BI19" s="7"/>
      <c r="BJ19" s="2"/>
      <c r="BK19" s="7"/>
      <c r="BL19" s="2"/>
      <c r="BM19" s="6"/>
    </row>
    <row r="20" spans="1:65" s="1" customFormat="1" ht="16.5" customHeight="1">
      <c r="A20" s="5"/>
      <c r="B20" s="81">
        <v>36</v>
      </c>
      <c r="C20" s="29" t="s">
        <v>35</v>
      </c>
      <c r="D20" s="29" t="s">
        <v>20</v>
      </c>
      <c r="E20" s="30" t="s">
        <v>36</v>
      </c>
      <c r="F20" s="39" t="s">
        <v>197</v>
      </c>
      <c r="G20" s="32" t="s">
        <v>22</v>
      </c>
      <c r="H20" s="19">
        <v>17</v>
      </c>
      <c r="I20" s="33"/>
      <c r="J20" s="33"/>
      <c r="K20" s="31"/>
      <c r="L20" s="10"/>
      <c r="M20" s="35"/>
      <c r="N20" s="36"/>
      <c r="O20" s="37"/>
      <c r="P20" s="37"/>
      <c r="Q20" s="37"/>
      <c r="R20" s="37"/>
      <c r="S20" s="37"/>
      <c r="T20" s="37"/>
      <c r="U20" s="10"/>
      <c r="V20" s="10"/>
      <c r="W20" s="66">
        <v>10</v>
      </c>
      <c r="X20" s="72">
        <f t="shared" si="1"/>
        <v>27</v>
      </c>
      <c r="Y20" s="75"/>
      <c r="Z20" s="86">
        <f t="shared" si="0"/>
        <v>0</v>
      </c>
      <c r="AA20" s="92"/>
      <c r="AB20" s="92"/>
      <c r="AC20" s="92"/>
      <c r="AD20" s="92"/>
      <c r="AE20" s="92"/>
      <c r="AR20" s="6"/>
      <c r="AT20" s="6"/>
      <c r="AU20" s="6"/>
      <c r="AY20" s="2"/>
      <c r="BE20" s="7"/>
      <c r="BF20" s="7"/>
      <c r="BG20" s="7"/>
      <c r="BH20" s="7"/>
      <c r="BI20" s="7"/>
      <c r="BJ20" s="2"/>
      <c r="BK20" s="7"/>
      <c r="BL20" s="2"/>
      <c r="BM20" s="6"/>
    </row>
    <row r="21" spans="1:65" s="1" customFormat="1" ht="16.5" customHeight="1">
      <c r="A21" s="5"/>
      <c r="B21" s="81">
        <v>37</v>
      </c>
      <c r="C21" s="29" t="s">
        <v>57</v>
      </c>
      <c r="D21" s="29" t="s">
        <v>20</v>
      </c>
      <c r="E21" s="30" t="s">
        <v>58</v>
      </c>
      <c r="F21" s="39" t="s">
        <v>59</v>
      </c>
      <c r="G21" s="32" t="s">
        <v>22</v>
      </c>
      <c r="H21" s="19">
        <v>6</v>
      </c>
      <c r="I21" s="33"/>
      <c r="J21" s="33"/>
      <c r="K21" s="31"/>
      <c r="L21" s="10"/>
      <c r="M21" s="35"/>
      <c r="N21" s="36"/>
      <c r="O21" s="37"/>
      <c r="P21" s="37"/>
      <c r="Q21" s="37"/>
      <c r="R21" s="37"/>
      <c r="S21" s="37"/>
      <c r="T21" s="37"/>
      <c r="U21" s="10"/>
      <c r="V21" s="10"/>
      <c r="W21" s="66">
        <v>6</v>
      </c>
      <c r="X21" s="72">
        <f t="shared" si="1"/>
        <v>12</v>
      </c>
      <c r="Y21" s="75"/>
      <c r="Z21" s="86">
        <f t="shared" si="0"/>
        <v>0</v>
      </c>
      <c r="AA21" s="92"/>
      <c r="AB21" s="92"/>
      <c r="AC21" s="92"/>
      <c r="AD21" s="92"/>
      <c r="AE21" s="92"/>
      <c r="AR21" s="6"/>
      <c r="AT21" s="6"/>
      <c r="AU21" s="6"/>
      <c r="AY21" s="2"/>
      <c r="BE21" s="7"/>
      <c r="BF21" s="7"/>
      <c r="BG21" s="7"/>
      <c r="BH21" s="7"/>
      <c r="BI21" s="7"/>
      <c r="BJ21" s="2"/>
      <c r="BK21" s="7"/>
      <c r="BL21" s="2"/>
      <c r="BM21" s="6"/>
    </row>
    <row r="22" spans="1:65" s="1" customFormat="1" ht="16.5" customHeight="1">
      <c r="A22" s="5"/>
      <c r="B22" s="81">
        <v>38</v>
      </c>
      <c r="C22" s="29" t="s">
        <v>61</v>
      </c>
      <c r="D22" s="29" t="s">
        <v>20</v>
      </c>
      <c r="E22" s="30" t="s">
        <v>62</v>
      </c>
      <c r="F22" s="39" t="s">
        <v>196</v>
      </c>
      <c r="G22" s="32" t="s">
        <v>22</v>
      </c>
      <c r="H22" s="19">
        <v>6</v>
      </c>
      <c r="I22" s="33"/>
      <c r="J22" s="33"/>
      <c r="K22" s="31"/>
      <c r="L22" s="10"/>
      <c r="M22" s="35"/>
      <c r="N22" s="36"/>
      <c r="O22" s="37"/>
      <c r="P22" s="37"/>
      <c r="Q22" s="37"/>
      <c r="R22" s="37"/>
      <c r="S22" s="37"/>
      <c r="T22" s="37"/>
      <c r="U22" s="10"/>
      <c r="V22" s="10"/>
      <c r="W22" s="66">
        <v>6</v>
      </c>
      <c r="X22" s="72">
        <f t="shared" si="1"/>
        <v>12</v>
      </c>
      <c r="Y22" s="75"/>
      <c r="Z22" s="86">
        <f t="shared" si="0"/>
        <v>0</v>
      </c>
      <c r="AA22" s="92"/>
      <c r="AB22" s="92"/>
      <c r="AC22" s="92"/>
      <c r="AD22" s="92"/>
      <c r="AE22" s="92"/>
      <c r="AR22" s="6"/>
      <c r="AT22" s="6"/>
      <c r="AU22" s="6"/>
      <c r="AY22" s="2"/>
      <c r="BE22" s="7"/>
      <c r="BF22" s="7"/>
      <c r="BG22" s="7"/>
      <c r="BH22" s="7"/>
      <c r="BI22" s="7"/>
      <c r="BJ22" s="2"/>
      <c r="BK22" s="7"/>
      <c r="BL22" s="2"/>
      <c r="BM22" s="6"/>
    </row>
    <row r="23" spans="1:65" s="1" customFormat="1" ht="16.5" customHeight="1">
      <c r="A23" s="5"/>
      <c r="B23" s="81">
        <v>39</v>
      </c>
      <c r="C23" s="29" t="s">
        <v>137</v>
      </c>
      <c r="D23" s="29" t="s">
        <v>20</v>
      </c>
      <c r="E23" s="30" t="s">
        <v>186</v>
      </c>
      <c r="F23" s="39" t="s">
        <v>198</v>
      </c>
      <c r="G23" s="32" t="s">
        <v>22</v>
      </c>
      <c r="H23" s="19">
        <v>1</v>
      </c>
      <c r="I23" s="33">
        <v>18700</v>
      </c>
      <c r="J23" s="33">
        <f aca="true" t="shared" si="2" ref="J23:J34">ROUND(I23*H23,2)</f>
        <v>18700</v>
      </c>
      <c r="K23" s="31" t="s">
        <v>14</v>
      </c>
      <c r="L23" s="10"/>
      <c r="M23" s="35" t="s">
        <v>0</v>
      </c>
      <c r="N23" s="36" t="s">
        <v>8</v>
      </c>
      <c r="O23" s="37">
        <v>0</v>
      </c>
      <c r="P23" s="37">
        <f aca="true" t="shared" si="3" ref="P23:P34">O23*H23</f>
        <v>0</v>
      </c>
      <c r="Q23" s="37">
        <v>0.0171</v>
      </c>
      <c r="R23" s="37">
        <f aca="true" t="shared" si="4" ref="R23:R34">Q23*H23</f>
        <v>0.0171</v>
      </c>
      <c r="S23" s="37">
        <v>0</v>
      </c>
      <c r="T23" s="37">
        <f aca="true" t="shared" si="5" ref="T23:T34">S23*H23</f>
        <v>0</v>
      </c>
      <c r="U23" s="10"/>
      <c r="V23" s="10"/>
      <c r="W23" s="66">
        <v>0</v>
      </c>
      <c r="X23" s="72">
        <f t="shared" si="1"/>
        <v>1</v>
      </c>
      <c r="Y23" s="75"/>
      <c r="Z23" s="86">
        <f t="shared" si="0"/>
        <v>0</v>
      </c>
      <c r="AA23" s="92"/>
      <c r="AB23" s="92"/>
      <c r="AC23" s="92"/>
      <c r="AD23" s="92"/>
      <c r="AE23" s="92"/>
      <c r="AR23" s="6" t="s">
        <v>17</v>
      </c>
      <c r="AT23" s="6" t="s">
        <v>20</v>
      </c>
      <c r="AU23" s="6" t="s">
        <v>10</v>
      </c>
      <c r="AY23" s="2" t="s">
        <v>13</v>
      </c>
      <c r="BE23" s="7">
        <f aca="true" t="shared" si="6" ref="BE23:BE34">IF(N23="základní",J23,0)</f>
        <v>18700</v>
      </c>
      <c r="BF23" s="7">
        <f aca="true" t="shared" si="7" ref="BF23:BF34">IF(N23="snížená",J23,0)</f>
        <v>0</v>
      </c>
      <c r="BG23" s="7">
        <f aca="true" t="shared" si="8" ref="BG23:BG34">IF(N23="zákl. přenesená",J23,0)</f>
        <v>0</v>
      </c>
      <c r="BH23" s="7">
        <f aca="true" t="shared" si="9" ref="BH23:BH34">IF(N23="sníž. přenesená",J23,0)</f>
        <v>0</v>
      </c>
      <c r="BI23" s="7">
        <f aca="true" t="shared" si="10" ref="BI23:BI34">IF(N23="nulová",J23,0)</f>
        <v>0</v>
      </c>
      <c r="BJ23" s="2" t="s">
        <v>9</v>
      </c>
      <c r="BK23" s="7">
        <f aca="true" t="shared" si="11" ref="BK23:BK34">ROUND(I23*H23,2)</f>
        <v>18700</v>
      </c>
      <c r="BL23" s="2" t="s">
        <v>15</v>
      </c>
      <c r="BM23" s="6" t="s">
        <v>138</v>
      </c>
    </row>
    <row r="24" spans="1:65" s="1" customFormat="1" ht="16.5" customHeight="1">
      <c r="A24" s="5"/>
      <c r="B24" s="81">
        <v>40</v>
      </c>
      <c r="C24" s="29" t="s">
        <v>139</v>
      </c>
      <c r="D24" s="29" t="s">
        <v>20</v>
      </c>
      <c r="E24" s="30" t="s">
        <v>140</v>
      </c>
      <c r="F24" s="39" t="s">
        <v>141</v>
      </c>
      <c r="G24" s="32" t="s">
        <v>22</v>
      </c>
      <c r="H24" s="19">
        <v>2</v>
      </c>
      <c r="I24" s="33">
        <v>6780</v>
      </c>
      <c r="J24" s="33">
        <f t="shared" si="2"/>
        <v>13560</v>
      </c>
      <c r="K24" s="31" t="s">
        <v>14</v>
      </c>
      <c r="L24" s="10"/>
      <c r="M24" s="35" t="s">
        <v>0</v>
      </c>
      <c r="N24" s="36" t="s">
        <v>8</v>
      </c>
      <c r="O24" s="37">
        <v>0</v>
      </c>
      <c r="P24" s="37">
        <f t="shared" si="3"/>
        <v>0</v>
      </c>
      <c r="Q24" s="37">
        <v>0.0322</v>
      </c>
      <c r="R24" s="37">
        <f t="shared" si="4"/>
        <v>0.0644</v>
      </c>
      <c r="S24" s="37">
        <v>0</v>
      </c>
      <c r="T24" s="37">
        <f t="shared" si="5"/>
        <v>0</v>
      </c>
      <c r="U24" s="10"/>
      <c r="V24" s="10"/>
      <c r="W24" s="66">
        <v>2</v>
      </c>
      <c r="X24" s="72">
        <f t="shared" si="1"/>
        <v>4</v>
      </c>
      <c r="Y24" s="75"/>
      <c r="Z24" s="86">
        <f t="shared" si="0"/>
        <v>0</v>
      </c>
      <c r="AA24" s="92"/>
      <c r="AB24" s="92"/>
      <c r="AC24" s="92"/>
      <c r="AD24" s="92"/>
      <c r="AE24" s="92"/>
      <c r="AR24" s="6" t="s">
        <v>17</v>
      </c>
      <c r="AT24" s="6" t="s">
        <v>20</v>
      </c>
      <c r="AU24" s="6" t="s">
        <v>10</v>
      </c>
      <c r="AY24" s="2" t="s">
        <v>13</v>
      </c>
      <c r="BE24" s="7">
        <f t="shared" si="6"/>
        <v>13560</v>
      </c>
      <c r="BF24" s="7">
        <f t="shared" si="7"/>
        <v>0</v>
      </c>
      <c r="BG24" s="7">
        <f t="shared" si="8"/>
        <v>0</v>
      </c>
      <c r="BH24" s="7">
        <f t="shared" si="9"/>
        <v>0</v>
      </c>
      <c r="BI24" s="7">
        <f t="shared" si="10"/>
        <v>0</v>
      </c>
      <c r="BJ24" s="2" t="s">
        <v>9</v>
      </c>
      <c r="BK24" s="7">
        <f t="shared" si="11"/>
        <v>13560</v>
      </c>
      <c r="BL24" s="2" t="s">
        <v>15</v>
      </c>
      <c r="BM24" s="6" t="s">
        <v>142</v>
      </c>
    </row>
    <row r="25" spans="1:65" s="1" customFormat="1" ht="16.5" customHeight="1">
      <c r="A25" s="5"/>
      <c r="B25" s="81">
        <v>41</v>
      </c>
      <c r="C25" s="29" t="s">
        <v>143</v>
      </c>
      <c r="D25" s="29" t="s">
        <v>20</v>
      </c>
      <c r="E25" s="30" t="s">
        <v>144</v>
      </c>
      <c r="F25" s="39" t="s">
        <v>145</v>
      </c>
      <c r="G25" s="32" t="s">
        <v>22</v>
      </c>
      <c r="H25" s="19">
        <v>2</v>
      </c>
      <c r="I25" s="33">
        <v>1235</v>
      </c>
      <c r="J25" s="33">
        <f t="shared" si="2"/>
        <v>2470</v>
      </c>
      <c r="K25" s="31" t="s">
        <v>18</v>
      </c>
      <c r="L25" s="10"/>
      <c r="M25" s="35" t="s">
        <v>0</v>
      </c>
      <c r="N25" s="36" t="s">
        <v>8</v>
      </c>
      <c r="O25" s="37">
        <v>0</v>
      </c>
      <c r="P25" s="37">
        <f t="shared" si="3"/>
        <v>0</v>
      </c>
      <c r="Q25" s="37">
        <v>0.004</v>
      </c>
      <c r="R25" s="37">
        <f t="shared" si="4"/>
        <v>0.008</v>
      </c>
      <c r="S25" s="37">
        <v>0</v>
      </c>
      <c r="T25" s="37">
        <f t="shared" si="5"/>
        <v>0</v>
      </c>
      <c r="U25" s="10"/>
      <c r="V25" s="10"/>
      <c r="W25" s="66">
        <v>2</v>
      </c>
      <c r="X25" s="72">
        <f t="shared" si="1"/>
        <v>4</v>
      </c>
      <c r="Y25" s="75"/>
      <c r="Z25" s="86">
        <f t="shared" si="0"/>
        <v>0</v>
      </c>
      <c r="AA25" s="92"/>
      <c r="AB25" s="92"/>
      <c r="AC25" s="92"/>
      <c r="AD25" s="92"/>
      <c r="AE25" s="92"/>
      <c r="AR25" s="6" t="s">
        <v>17</v>
      </c>
      <c r="AT25" s="6" t="s">
        <v>20</v>
      </c>
      <c r="AU25" s="6" t="s">
        <v>10</v>
      </c>
      <c r="AY25" s="2" t="s">
        <v>13</v>
      </c>
      <c r="BE25" s="7">
        <f t="shared" si="6"/>
        <v>2470</v>
      </c>
      <c r="BF25" s="7">
        <f t="shared" si="7"/>
        <v>0</v>
      </c>
      <c r="BG25" s="7">
        <f t="shared" si="8"/>
        <v>0</v>
      </c>
      <c r="BH25" s="7">
        <f t="shared" si="9"/>
        <v>0</v>
      </c>
      <c r="BI25" s="7">
        <f t="shared" si="10"/>
        <v>0</v>
      </c>
      <c r="BJ25" s="2" t="s">
        <v>9</v>
      </c>
      <c r="BK25" s="7">
        <f t="shared" si="11"/>
        <v>2470</v>
      </c>
      <c r="BL25" s="2" t="s">
        <v>15</v>
      </c>
      <c r="BM25" s="6" t="s">
        <v>146</v>
      </c>
    </row>
    <row r="26" spans="1:65" s="1" customFormat="1" ht="16.5" customHeight="1">
      <c r="A26" s="5"/>
      <c r="B26" s="81">
        <v>42</v>
      </c>
      <c r="C26" s="29" t="s">
        <v>162</v>
      </c>
      <c r="D26" s="29" t="s">
        <v>20</v>
      </c>
      <c r="E26" s="30" t="s">
        <v>154</v>
      </c>
      <c r="F26" s="39" t="s">
        <v>155</v>
      </c>
      <c r="G26" s="32" t="s">
        <v>22</v>
      </c>
      <c r="H26" s="38">
        <v>0</v>
      </c>
      <c r="I26" s="33"/>
      <c r="J26" s="33"/>
      <c r="K26" s="31"/>
      <c r="L26" s="10"/>
      <c r="M26" s="35"/>
      <c r="N26" s="36"/>
      <c r="O26" s="37"/>
      <c r="P26" s="37"/>
      <c r="Q26" s="37"/>
      <c r="R26" s="37"/>
      <c r="S26" s="37"/>
      <c r="T26" s="37"/>
      <c r="U26" s="10"/>
      <c r="V26" s="10"/>
      <c r="W26" s="66">
        <v>1</v>
      </c>
      <c r="X26" s="72">
        <f t="shared" si="1"/>
        <v>1</v>
      </c>
      <c r="Y26" s="75"/>
      <c r="Z26" s="86">
        <f t="shared" si="0"/>
        <v>0</v>
      </c>
      <c r="AA26" s="92"/>
      <c r="AB26" s="92"/>
      <c r="AC26" s="92"/>
      <c r="AD26" s="92"/>
      <c r="AE26" s="92"/>
      <c r="AR26" s="6"/>
      <c r="AT26" s="6"/>
      <c r="AU26" s="6"/>
      <c r="AY26" s="2"/>
      <c r="BE26" s="7"/>
      <c r="BF26" s="7"/>
      <c r="BG26" s="7"/>
      <c r="BH26" s="7"/>
      <c r="BI26" s="7"/>
      <c r="BJ26" s="2"/>
      <c r="BK26" s="7"/>
      <c r="BL26" s="2"/>
      <c r="BM26" s="6"/>
    </row>
    <row r="27" spans="1:65" s="1" customFormat="1" ht="16.5" customHeight="1">
      <c r="A27" s="5"/>
      <c r="B27" s="81">
        <v>43</v>
      </c>
      <c r="C27" s="29" t="s">
        <v>147</v>
      </c>
      <c r="D27" s="29" t="s">
        <v>20</v>
      </c>
      <c r="E27" s="30" t="s">
        <v>148</v>
      </c>
      <c r="F27" s="39" t="s">
        <v>187</v>
      </c>
      <c r="G27" s="32" t="s">
        <v>22</v>
      </c>
      <c r="H27" s="19">
        <v>1</v>
      </c>
      <c r="I27" s="33">
        <v>53850</v>
      </c>
      <c r="J27" s="33">
        <f t="shared" si="2"/>
        <v>53850</v>
      </c>
      <c r="K27" s="31" t="s">
        <v>18</v>
      </c>
      <c r="L27" s="10"/>
      <c r="M27" s="35" t="s">
        <v>0</v>
      </c>
      <c r="N27" s="36" t="s">
        <v>8</v>
      </c>
      <c r="O27" s="37">
        <v>0</v>
      </c>
      <c r="P27" s="37">
        <f t="shared" si="3"/>
        <v>0</v>
      </c>
      <c r="Q27" s="37">
        <v>0.06</v>
      </c>
      <c r="R27" s="37">
        <f t="shared" si="4"/>
        <v>0.06</v>
      </c>
      <c r="S27" s="37">
        <v>0</v>
      </c>
      <c r="T27" s="37">
        <f t="shared" si="5"/>
        <v>0</v>
      </c>
      <c r="U27" s="10"/>
      <c r="V27" s="10"/>
      <c r="W27" s="66">
        <v>0</v>
      </c>
      <c r="X27" s="72">
        <f t="shared" si="1"/>
        <v>1</v>
      </c>
      <c r="Y27" s="75"/>
      <c r="Z27" s="86">
        <f t="shared" si="0"/>
        <v>0</v>
      </c>
      <c r="AA27" s="92"/>
      <c r="AB27" s="92"/>
      <c r="AC27" s="92"/>
      <c r="AD27" s="92"/>
      <c r="AE27" s="92"/>
      <c r="AR27" s="6" t="s">
        <v>17</v>
      </c>
      <c r="AT27" s="6" t="s">
        <v>20</v>
      </c>
      <c r="AU27" s="6" t="s">
        <v>10</v>
      </c>
      <c r="AY27" s="2" t="s">
        <v>13</v>
      </c>
      <c r="BE27" s="7">
        <f t="shared" si="6"/>
        <v>53850</v>
      </c>
      <c r="BF27" s="7">
        <f t="shared" si="7"/>
        <v>0</v>
      </c>
      <c r="BG27" s="7">
        <f t="shared" si="8"/>
        <v>0</v>
      </c>
      <c r="BH27" s="7">
        <f t="shared" si="9"/>
        <v>0</v>
      </c>
      <c r="BI27" s="7">
        <f t="shared" si="10"/>
        <v>0</v>
      </c>
      <c r="BJ27" s="2" t="s">
        <v>9</v>
      </c>
      <c r="BK27" s="7">
        <f t="shared" si="11"/>
        <v>53850</v>
      </c>
      <c r="BL27" s="2" t="s">
        <v>15</v>
      </c>
      <c r="BM27" s="6" t="s">
        <v>149</v>
      </c>
    </row>
    <row r="28" spans="1:65" s="1" customFormat="1" ht="16.5" customHeight="1">
      <c r="A28" s="5"/>
      <c r="B28" s="81">
        <v>44</v>
      </c>
      <c r="C28" s="29" t="s">
        <v>153</v>
      </c>
      <c r="D28" s="29" t="s">
        <v>20</v>
      </c>
      <c r="E28" s="30" t="s">
        <v>154</v>
      </c>
      <c r="F28" s="39" t="s">
        <v>155</v>
      </c>
      <c r="G28" s="32" t="s">
        <v>22</v>
      </c>
      <c r="H28" s="19">
        <v>0</v>
      </c>
      <c r="I28" s="33">
        <v>34266</v>
      </c>
      <c r="J28" s="33">
        <f t="shared" si="2"/>
        <v>0</v>
      </c>
      <c r="K28" s="31" t="s">
        <v>18</v>
      </c>
      <c r="L28" s="10"/>
      <c r="M28" s="35" t="s">
        <v>0</v>
      </c>
      <c r="N28" s="36" t="s">
        <v>8</v>
      </c>
      <c r="O28" s="37">
        <v>0</v>
      </c>
      <c r="P28" s="37">
        <f t="shared" si="3"/>
        <v>0</v>
      </c>
      <c r="Q28" s="37">
        <v>0.157</v>
      </c>
      <c r="R28" s="37">
        <f t="shared" si="4"/>
        <v>0</v>
      </c>
      <c r="S28" s="37">
        <v>0</v>
      </c>
      <c r="T28" s="37">
        <f t="shared" si="5"/>
        <v>0</v>
      </c>
      <c r="U28" s="10"/>
      <c r="V28" s="10"/>
      <c r="W28" s="66">
        <v>1</v>
      </c>
      <c r="X28" s="72">
        <f t="shared" si="1"/>
        <v>1</v>
      </c>
      <c r="Y28" s="75"/>
      <c r="Z28" s="86">
        <f t="shared" si="0"/>
        <v>0</v>
      </c>
      <c r="AA28" s="92"/>
      <c r="AB28" s="92"/>
      <c r="AC28" s="92"/>
      <c r="AD28" s="92"/>
      <c r="AE28" s="92"/>
      <c r="AR28" s="6" t="s">
        <v>17</v>
      </c>
      <c r="AT28" s="6" t="s">
        <v>20</v>
      </c>
      <c r="AU28" s="6" t="s">
        <v>10</v>
      </c>
      <c r="AY28" s="2" t="s">
        <v>13</v>
      </c>
      <c r="BE28" s="7">
        <f t="shared" si="6"/>
        <v>0</v>
      </c>
      <c r="BF28" s="7">
        <f t="shared" si="7"/>
        <v>0</v>
      </c>
      <c r="BG28" s="7">
        <f t="shared" si="8"/>
        <v>0</v>
      </c>
      <c r="BH28" s="7">
        <f t="shared" si="9"/>
        <v>0</v>
      </c>
      <c r="BI28" s="7">
        <f t="shared" si="10"/>
        <v>0</v>
      </c>
      <c r="BJ28" s="2" t="s">
        <v>9</v>
      </c>
      <c r="BK28" s="7">
        <f t="shared" si="11"/>
        <v>0</v>
      </c>
      <c r="BL28" s="2" t="s">
        <v>15</v>
      </c>
      <c r="BM28" s="6" t="s">
        <v>156</v>
      </c>
    </row>
    <row r="29" spans="1:65" s="1" customFormat="1" ht="16.5" customHeight="1">
      <c r="A29" s="5"/>
      <c r="B29" s="81">
        <v>45</v>
      </c>
      <c r="C29" s="29" t="s">
        <v>157</v>
      </c>
      <c r="D29" s="29" t="s">
        <v>20</v>
      </c>
      <c r="E29" s="30" t="s">
        <v>158</v>
      </c>
      <c r="F29" s="39" t="s">
        <v>159</v>
      </c>
      <c r="G29" s="32" t="s">
        <v>22</v>
      </c>
      <c r="H29" s="19">
        <v>1</v>
      </c>
      <c r="I29" s="33">
        <v>1520</v>
      </c>
      <c r="J29" s="33">
        <f t="shared" si="2"/>
        <v>1520</v>
      </c>
      <c r="K29" s="31" t="s">
        <v>18</v>
      </c>
      <c r="L29" s="10"/>
      <c r="M29" s="35" t="s">
        <v>0</v>
      </c>
      <c r="N29" s="36" t="s">
        <v>8</v>
      </c>
      <c r="O29" s="37">
        <v>0</v>
      </c>
      <c r="P29" s="37">
        <f t="shared" si="3"/>
        <v>0</v>
      </c>
      <c r="Q29" s="37">
        <v>0.0045</v>
      </c>
      <c r="R29" s="37">
        <f t="shared" si="4"/>
        <v>0.0045</v>
      </c>
      <c r="S29" s="37">
        <v>0</v>
      </c>
      <c r="T29" s="37">
        <f t="shared" si="5"/>
        <v>0</v>
      </c>
      <c r="U29" s="10"/>
      <c r="V29" s="10"/>
      <c r="W29" s="66">
        <v>1</v>
      </c>
      <c r="X29" s="72">
        <f t="shared" si="1"/>
        <v>2</v>
      </c>
      <c r="Y29" s="75"/>
      <c r="Z29" s="86">
        <f t="shared" si="0"/>
        <v>0</v>
      </c>
      <c r="AA29" s="92"/>
      <c r="AB29" s="92"/>
      <c r="AC29" s="92"/>
      <c r="AD29" s="92"/>
      <c r="AE29" s="92"/>
      <c r="AR29" s="6" t="s">
        <v>17</v>
      </c>
      <c r="AT29" s="6" t="s">
        <v>20</v>
      </c>
      <c r="AU29" s="6" t="s">
        <v>10</v>
      </c>
      <c r="AY29" s="2" t="s">
        <v>13</v>
      </c>
      <c r="BE29" s="7">
        <f t="shared" si="6"/>
        <v>1520</v>
      </c>
      <c r="BF29" s="7">
        <f t="shared" si="7"/>
        <v>0</v>
      </c>
      <c r="BG29" s="7">
        <f t="shared" si="8"/>
        <v>0</v>
      </c>
      <c r="BH29" s="7">
        <f t="shared" si="9"/>
        <v>0</v>
      </c>
      <c r="BI29" s="7">
        <f t="shared" si="10"/>
        <v>0</v>
      </c>
      <c r="BJ29" s="2" t="s">
        <v>9</v>
      </c>
      <c r="BK29" s="7">
        <f t="shared" si="11"/>
        <v>1520</v>
      </c>
      <c r="BL29" s="2" t="s">
        <v>15</v>
      </c>
      <c r="BM29" s="6" t="s">
        <v>160</v>
      </c>
    </row>
    <row r="30" spans="1:65" s="1" customFormat="1" ht="28.5" customHeight="1">
      <c r="A30" s="5"/>
      <c r="B30" s="81">
        <v>46</v>
      </c>
      <c r="C30" s="29" t="s">
        <v>161</v>
      </c>
      <c r="D30" s="29" t="s">
        <v>20</v>
      </c>
      <c r="E30" s="30" t="s">
        <v>150</v>
      </c>
      <c r="F30" s="39" t="s">
        <v>151</v>
      </c>
      <c r="G30" s="32" t="s">
        <v>22</v>
      </c>
      <c r="H30" s="38">
        <v>0</v>
      </c>
      <c r="I30" s="33"/>
      <c r="J30" s="33"/>
      <c r="K30" s="31"/>
      <c r="L30" s="10"/>
      <c r="M30" s="35"/>
      <c r="N30" s="36"/>
      <c r="O30" s="37"/>
      <c r="P30" s="37"/>
      <c r="Q30" s="37"/>
      <c r="R30" s="37"/>
      <c r="S30" s="37"/>
      <c r="T30" s="37"/>
      <c r="U30" s="10"/>
      <c r="V30" s="10"/>
      <c r="W30" s="66">
        <v>1</v>
      </c>
      <c r="X30" s="72">
        <f t="shared" si="1"/>
        <v>1</v>
      </c>
      <c r="Y30" s="75"/>
      <c r="Z30" s="86">
        <f t="shared" si="0"/>
        <v>0</v>
      </c>
      <c r="AA30" s="92"/>
      <c r="AB30" s="92"/>
      <c r="AC30" s="92"/>
      <c r="AD30" s="92"/>
      <c r="AE30" s="92"/>
      <c r="AR30" s="6"/>
      <c r="AT30" s="6"/>
      <c r="AU30" s="6"/>
      <c r="AY30" s="2"/>
      <c r="BE30" s="7"/>
      <c r="BF30" s="7"/>
      <c r="BG30" s="7"/>
      <c r="BH30" s="7"/>
      <c r="BI30" s="7"/>
      <c r="BJ30" s="2"/>
      <c r="BK30" s="7"/>
      <c r="BL30" s="2"/>
      <c r="BM30" s="6"/>
    </row>
    <row r="31" spans="1:65" s="1" customFormat="1" ht="16.5" customHeight="1">
      <c r="A31" s="5"/>
      <c r="B31" s="81">
        <v>47</v>
      </c>
      <c r="C31" s="29" t="s">
        <v>163</v>
      </c>
      <c r="D31" s="29" t="s">
        <v>20</v>
      </c>
      <c r="E31" s="30" t="s">
        <v>164</v>
      </c>
      <c r="F31" s="39" t="s">
        <v>165</v>
      </c>
      <c r="G31" s="32" t="s">
        <v>22</v>
      </c>
      <c r="H31" s="19">
        <v>1</v>
      </c>
      <c r="I31" s="33">
        <v>458</v>
      </c>
      <c r="J31" s="33">
        <f t="shared" si="2"/>
        <v>458</v>
      </c>
      <c r="K31" s="31" t="s">
        <v>14</v>
      </c>
      <c r="L31" s="10"/>
      <c r="M31" s="35" t="s">
        <v>0</v>
      </c>
      <c r="N31" s="36" t="s">
        <v>8</v>
      </c>
      <c r="O31" s="37">
        <v>0</v>
      </c>
      <c r="P31" s="37">
        <f t="shared" si="3"/>
        <v>0</v>
      </c>
      <c r="Q31" s="37">
        <v>0.0073</v>
      </c>
      <c r="R31" s="37">
        <f t="shared" si="4"/>
        <v>0.0073</v>
      </c>
      <c r="S31" s="37">
        <v>0</v>
      </c>
      <c r="T31" s="37">
        <f t="shared" si="5"/>
        <v>0</v>
      </c>
      <c r="U31" s="10"/>
      <c r="V31" s="10"/>
      <c r="W31" s="66">
        <v>0</v>
      </c>
      <c r="X31" s="72">
        <f t="shared" si="1"/>
        <v>1</v>
      </c>
      <c r="Y31" s="75"/>
      <c r="Z31" s="86">
        <f t="shared" si="0"/>
        <v>0</v>
      </c>
      <c r="AA31" s="92"/>
      <c r="AB31" s="92"/>
      <c r="AC31" s="92"/>
      <c r="AD31" s="92"/>
      <c r="AE31" s="92"/>
      <c r="AR31" s="6" t="s">
        <v>17</v>
      </c>
      <c r="AT31" s="6" t="s">
        <v>20</v>
      </c>
      <c r="AU31" s="6" t="s">
        <v>10</v>
      </c>
      <c r="AY31" s="2" t="s">
        <v>13</v>
      </c>
      <c r="BE31" s="7">
        <f t="shared" si="6"/>
        <v>458</v>
      </c>
      <c r="BF31" s="7">
        <f t="shared" si="7"/>
        <v>0</v>
      </c>
      <c r="BG31" s="7">
        <f t="shared" si="8"/>
        <v>0</v>
      </c>
      <c r="BH31" s="7">
        <f t="shared" si="9"/>
        <v>0</v>
      </c>
      <c r="BI31" s="7">
        <f t="shared" si="10"/>
        <v>0</v>
      </c>
      <c r="BJ31" s="2" t="s">
        <v>9</v>
      </c>
      <c r="BK31" s="7">
        <f t="shared" si="11"/>
        <v>458</v>
      </c>
      <c r="BL31" s="2" t="s">
        <v>15</v>
      </c>
      <c r="BM31" s="6" t="s">
        <v>166</v>
      </c>
    </row>
    <row r="32" spans="1:65" s="1" customFormat="1" ht="16.5" customHeight="1">
      <c r="A32" s="5"/>
      <c r="B32" s="81">
        <v>48</v>
      </c>
      <c r="C32" s="29" t="s">
        <v>167</v>
      </c>
      <c r="D32" s="29" t="s">
        <v>20</v>
      </c>
      <c r="E32" s="30" t="s">
        <v>168</v>
      </c>
      <c r="F32" s="39" t="s">
        <v>169</v>
      </c>
      <c r="G32" s="32" t="s">
        <v>22</v>
      </c>
      <c r="H32" s="19">
        <v>1</v>
      </c>
      <c r="I32" s="33">
        <v>253</v>
      </c>
      <c r="J32" s="33">
        <f t="shared" si="2"/>
        <v>253</v>
      </c>
      <c r="K32" s="31" t="s">
        <v>14</v>
      </c>
      <c r="L32" s="10"/>
      <c r="M32" s="35" t="s">
        <v>0</v>
      </c>
      <c r="N32" s="36" t="s">
        <v>8</v>
      </c>
      <c r="O32" s="37">
        <v>0</v>
      </c>
      <c r="P32" s="37">
        <f t="shared" si="3"/>
        <v>0</v>
      </c>
      <c r="Q32" s="37">
        <v>0.0009</v>
      </c>
      <c r="R32" s="37">
        <f t="shared" si="4"/>
        <v>0.0009</v>
      </c>
      <c r="S32" s="37">
        <v>0</v>
      </c>
      <c r="T32" s="37">
        <f t="shared" si="5"/>
        <v>0</v>
      </c>
      <c r="U32" s="10"/>
      <c r="V32" s="10"/>
      <c r="W32" s="66">
        <v>0</v>
      </c>
      <c r="X32" s="72">
        <f t="shared" si="1"/>
        <v>1</v>
      </c>
      <c r="Y32" s="75"/>
      <c r="Z32" s="86">
        <f t="shared" si="0"/>
        <v>0</v>
      </c>
      <c r="AA32" s="92"/>
      <c r="AB32" s="92"/>
      <c r="AC32" s="92"/>
      <c r="AD32" s="92"/>
      <c r="AE32" s="92"/>
      <c r="AR32" s="6" t="s">
        <v>17</v>
      </c>
      <c r="AT32" s="6" t="s">
        <v>20</v>
      </c>
      <c r="AU32" s="6" t="s">
        <v>10</v>
      </c>
      <c r="AY32" s="2" t="s">
        <v>13</v>
      </c>
      <c r="BE32" s="7">
        <f t="shared" si="6"/>
        <v>253</v>
      </c>
      <c r="BF32" s="7">
        <f t="shared" si="7"/>
        <v>0</v>
      </c>
      <c r="BG32" s="7">
        <f t="shared" si="8"/>
        <v>0</v>
      </c>
      <c r="BH32" s="7">
        <f t="shared" si="9"/>
        <v>0</v>
      </c>
      <c r="BI32" s="7">
        <f t="shared" si="10"/>
        <v>0</v>
      </c>
      <c r="BJ32" s="2" t="s">
        <v>9</v>
      </c>
      <c r="BK32" s="7">
        <f t="shared" si="11"/>
        <v>253</v>
      </c>
      <c r="BL32" s="2" t="s">
        <v>15</v>
      </c>
      <c r="BM32" s="6" t="s">
        <v>170</v>
      </c>
    </row>
    <row r="33" spans="1:65" s="1" customFormat="1" ht="21.75" customHeight="1">
      <c r="A33" s="5"/>
      <c r="B33" s="81">
        <v>49</v>
      </c>
      <c r="C33" s="29" t="s">
        <v>171</v>
      </c>
      <c r="D33" s="29" t="s">
        <v>20</v>
      </c>
      <c r="E33" s="30" t="s">
        <v>172</v>
      </c>
      <c r="F33" s="39" t="s">
        <v>173</v>
      </c>
      <c r="G33" s="32" t="s">
        <v>22</v>
      </c>
      <c r="H33" s="19">
        <v>4</v>
      </c>
      <c r="I33" s="33">
        <v>829</v>
      </c>
      <c r="J33" s="33">
        <f t="shared" si="2"/>
        <v>3316</v>
      </c>
      <c r="K33" s="31" t="s">
        <v>14</v>
      </c>
      <c r="L33" s="10"/>
      <c r="M33" s="35" t="s">
        <v>0</v>
      </c>
      <c r="N33" s="36" t="s">
        <v>8</v>
      </c>
      <c r="O33" s="37">
        <v>0</v>
      </c>
      <c r="P33" s="37">
        <f t="shared" si="3"/>
        <v>0</v>
      </c>
      <c r="Q33" s="37">
        <v>0.0133</v>
      </c>
      <c r="R33" s="37">
        <f t="shared" si="4"/>
        <v>0.0532</v>
      </c>
      <c r="S33" s="37">
        <v>0</v>
      </c>
      <c r="T33" s="37">
        <f t="shared" si="5"/>
        <v>0</v>
      </c>
      <c r="U33" s="10"/>
      <c r="V33" s="10"/>
      <c r="W33" s="66">
        <v>3</v>
      </c>
      <c r="X33" s="72">
        <f t="shared" si="1"/>
        <v>7</v>
      </c>
      <c r="Y33" s="75"/>
      <c r="Z33" s="86">
        <f t="shared" si="0"/>
        <v>0</v>
      </c>
      <c r="AA33" s="92"/>
      <c r="AB33" s="92"/>
      <c r="AC33" s="92"/>
      <c r="AD33" s="92"/>
      <c r="AE33" s="92"/>
      <c r="AR33" s="6" t="s">
        <v>17</v>
      </c>
      <c r="AT33" s="6" t="s">
        <v>20</v>
      </c>
      <c r="AU33" s="6" t="s">
        <v>10</v>
      </c>
      <c r="AY33" s="2" t="s">
        <v>13</v>
      </c>
      <c r="BE33" s="7">
        <f t="shared" si="6"/>
        <v>3316</v>
      </c>
      <c r="BF33" s="7">
        <f t="shared" si="7"/>
        <v>0</v>
      </c>
      <c r="BG33" s="7">
        <f t="shared" si="8"/>
        <v>0</v>
      </c>
      <c r="BH33" s="7">
        <f t="shared" si="9"/>
        <v>0</v>
      </c>
      <c r="BI33" s="7">
        <f t="shared" si="10"/>
        <v>0</v>
      </c>
      <c r="BJ33" s="2" t="s">
        <v>9</v>
      </c>
      <c r="BK33" s="7">
        <f t="shared" si="11"/>
        <v>3316</v>
      </c>
      <c r="BL33" s="2" t="s">
        <v>15</v>
      </c>
      <c r="BM33" s="6" t="s">
        <v>174</v>
      </c>
    </row>
    <row r="34" spans="1:65" s="1" customFormat="1" ht="16.5" customHeight="1" thickBot="1">
      <c r="A34" s="5"/>
      <c r="B34" s="80">
        <v>50</v>
      </c>
      <c r="C34" s="55" t="s">
        <v>175</v>
      </c>
      <c r="D34" s="55" t="s">
        <v>20</v>
      </c>
      <c r="E34" s="56" t="s">
        <v>168</v>
      </c>
      <c r="F34" s="57" t="s">
        <v>169</v>
      </c>
      <c r="G34" s="58" t="s">
        <v>22</v>
      </c>
      <c r="H34" s="20">
        <v>4</v>
      </c>
      <c r="I34" s="59">
        <v>253</v>
      </c>
      <c r="J34" s="59">
        <f t="shared" si="2"/>
        <v>1012</v>
      </c>
      <c r="K34" s="60" t="s">
        <v>14</v>
      </c>
      <c r="L34" s="15"/>
      <c r="M34" s="62" t="s">
        <v>0</v>
      </c>
      <c r="N34" s="63" t="s">
        <v>8</v>
      </c>
      <c r="O34" s="64">
        <v>0</v>
      </c>
      <c r="P34" s="64">
        <f t="shared" si="3"/>
        <v>0</v>
      </c>
      <c r="Q34" s="64">
        <v>0.0009</v>
      </c>
      <c r="R34" s="64">
        <f t="shared" si="4"/>
        <v>0.0036</v>
      </c>
      <c r="S34" s="64">
        <v>0</v>
      </c>
      <c r="T34" s="64">
        <f t="shared" si="5"/>
        <v>0</v>
      </c>
      <c r="U34" s="15"/>
      <c r="V34" s="15"/>
      <c r="W34" s="68">
        <v>3</v>
      </c>
      <c r="X34" s="73">
        <f t="shared" si="1"/>
        <v>7</v>
      </c>
      <c r="Y34" s="76"/>
      <c r="Z34" s="87">
        <f t="shared" si="0"/>
        <v>0</v>
      </c>
      <c r="AA34" s="92"/>
      <c r="AB34" s="92"/>
      <c r="AC34" s="92"/>
      <c r="AD34" s="92"/>
      <c r="AE34" s="92"/>
      <c r="AR34" s="6" t="s">
        <v>17</v>
      </c>
      <c r="AT34" s="6" t="s">
        <v>20</v>
      </c>
      <c r="AU34" s="6" t="s">
        <v>10</v>
      </c>
      <c r="AY34" s="2" t="s">
        <v>13</v>
      </c>
      <c r="BE34" s="7">
        <f t="shared" si="6"/>
        <v>1012</v>
      </c>
      <c r="BF34" s="7">
        <f t="shared" si="7"/>
        <v>0</v>
      </c>
      <c r="BG34" s="7">
        <f t="shared" si="8"/>
        <v>0</v>
      </c>
      <c r="BH34" s="7">
        <f t="shared" si="9"/>
        <v>0</v>
      </c>
      <c r="BI34" s="7">
        <f t="shared" si="10"/>
        <v>0</v>
      </c>
      <c r="BJ34" s="2" t="s">
        <v>9</v>
      </c>
      <c r="BK34" s="7">
        <f t="shared" si="11"/>
        <v>1012</v>
      </c>
      <c r="BL34" s="2" t="s">
        <v>15</v>
      </c>
      <c r="BM34" s="6" t="s">
        <v>176</v>
      </c>
    </row>
    <row r="35" spans="24:26" ht="19.5" customHeight="1" thickBot="1">
      <c r="X35" s="97" t="s">
        <v>210</v>
      </c>
      <c r="Y35" s="107"/>
      <c r="Z35" s="84">
        <f>SUM(Z18:Z34)</f>
        <v>0</v>
      </c>
    </row>
  </sheetData>
  <mergeCells count="6">
    <mergeCell ref="X35:Y35"/>
    <mergeCell ref="B17:Z17"/>
    <mergeCell ref="A1:Z1"/>
    <mergeCell ref="B2:Z2"/>
    <mergeCell ref="E5:H5"/>
    <mergeCell ref="E8:H8"/>
  </mergeCells>
  <printOptions/>
  <pageMargins left="0.25" right="0.25" top="0.75" bottom="0.75" header="0.3" footer="0.3"/>
  <pageSetup blackAndWhite="1" fitToHeight="100" fitToWidth="1" horizontalDpi="600" verticalDpi="600" orientation="portrait" paperSize="9" scale="2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Šplíchalová</cp:lastModifiedBy>
  <cp:lastPrinted>2022-04-15T07:59:50Z</cp:lastPrinted>
  <dcterms:created xsi:type="dcterms:W3CDTF">2021-11-11T10:44:45Z</dcterms:created>
  <dcterms:modified xsi:type="dcterms:W3CDTF">2022-05-16T23:05:11Z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2021-11-11T10:44:57Z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8f69bea5-029f-41ef-abb5-890845544eed</vt:lpwstr>
  </property>
  <property fmtid="{D5CDD505-2E9C-101B-9397-08002B2CF9AE}" pid="8" name="MSIP_Label_43f08ec5-d6d9-4227-8387-ccbfcb3632c4_ContentBits">
    <vt:lpwstr>0</vt:lpwstr>
  </property>
</Properties>
</file>