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/>
  <bookViews>
    <workbookView xWindow="65428" yWindow="65428" windowWidth="23256" windowHeight="12720" firstSheet="1" activeTab="1"/>
  </bookViews>
  <sheets>
    <sheet name="materiál upravený - výmazy" sheetId="7" state="hidden" r:id="rId1"/>
    <sheet name="příloha č. 3A ZD - část I." sheetId="11" r:id="rId2"/>
    <sheet name="příloha č. 3A  ZD - část II." sheetId="17" r:id="rId3"/>
    <sheet name="příloha č. 3A  ZD - část III." sheetId="18" r:id="rId4"/>
    <sheet name="příloha č. 3A  ZD - část IV." sheetId="19" r:id="rId5"/>
  </sheets>
  <definedNames/>
  <calcPr calcId="191029"/>
  <extLst/>
</workbook>
</file>

<file path=xl/sharedStrings.xml><?xml version="1.0" encoding="utf-8"?>
<sst xmlns="http://schemas.openxmlformats.org/spreadsheetml/2006/main" count="1507" uniqueCount="250">
  <si>
    <t/>
  </si>
  <si>
    <t>False</t>
  </si>
  <si>
    <t>Stavba:</t>
  </si>
  <si>
    <t>Zajištění kvality pitné vody ve vodárenské soustavě jihozápadní Moravy  Subprojekt č.5-SO 5002</t>
  </si>
  <si>
    <t>Zadavatel:</t>
  </si>
  <si>
    <t>Svaz vodovodů a kanalizací Žďársko</t>
  </si>
  <si>
    <t>Zhotovitel:</t>
  </si>
  <si>
    <t>SWECO Hydroprojekt, a.s.</t>
  </si>
  <si>
    <t>Projektant:</t>
  </si>
  <si>
    <t>základní</t>
  </si>
  <si>
    <t>1</t>
  </si>
  <si>
    <t>2</t>
  </si>
  <si>
    <t>Objekt:</t>
  </si>
  <si>
    <t>01 - SO 5002 - úsek TLT DN300 od ÚV Mostiště po obec Mostiště</t>
  </si>
  <si>
    <t>ROZPOCET</t>
  </si>
  <si>
    <t>CS ÚRS 2021 02</t>
  </si>
  <si>
    <t>4</t>
  </si>
  <si>
    <t>80</t>
  </si>
  <si>
    <t>8</t>
  </si>
  <si>
    <t>R-položka</t>
  </si>
  <si>
    <t>30</t>
  </si>
  <si>
    <t>M</t>
  </si>
  <si>
    <t>kg</t>
  </si>
  <si>
    <t>kus</t>
  </si>
  <si>
    <t>61</t>
  </si>
  <si>
    <t>55251007R</t>
  </si>
  <si>
    <t>trouba tvárná litina  DN150 L=6m standart</t>
  </si>
  <si>
    <t>1795586114</t>
  </si>
  <si>
    <t>62</t>
  </si>
  <si>
    <t>55291124R</t>
  </si>
  <si>
    <t>kroužek těsnící DN 150</t>
  </si>
  <si>
    <t>1118297579</t>
  </si>
  <si>
    <t>63</t>
  </si>
  <si>
    <t>27322512R</t>
  </si>
  <si>
    <t>těsnění DN150 PN10-16 pro přír.spoj s kov.vložkou</t>
  </si>
  <si>
    <t>493519848</t>
  </si>
  <si>
    <t>64</t>
  </si>
  <si>
    <t>30921001R</t>
  </si>
  <si>
    <t>souprava spoj.mat.pro přírubový spoj nerez A2</t>
  </si>
  <si>
    <t>1554774987</t>
  </si>
  <si>
    <t>65</t>
  </si>
  <si>
    <t>55251003</t>
  </si>
  <si>
    <t>pasta mazací</t>
  </si>
  <si>
    <t>-402616820</t>
  </si>
  <si>
    <t>66</t>
  </si>
  <si>
    <t>55251002</t>
  </si>
  <si>
    <t>barva opravná litinového vodovodního potrubí</t>
  </si>
  <si>
    <t>-847581336</t>
  </si>
  <si>
    <t>68</t>
  </si>
  <si>
    <t>552530001R</t>
  </si>
  <si>
    <t>trouba tvárná litina DN300 L=6m standart</t>
  </si>
  <si>
    <t>1240155051</t>
  </si>
  <si>
    <t>69</t>
  </si>
  <si>
    <t>kroužek těsnící DN 300</t>
  </si>
  <si>
    <t>-403939382</t>
  </si>
  <si>
    <t>70</t>
  </si>
  <si>
    <t>55251465R</t>
  </si>
  <si>
    <t>kroužek zámkový kovový pro extrémní tlaky a speciální konstrukce DN 300</t>
  </si>
  <si>
    <t>-2027074633</t>
  </si>
  <si>
    <t>71</t>
  </si>
  <si>
    <t>31R</t>
  </si>
  <si>
    <t>těsnění DN300 PN16 pro přírubový spoj s kovovou vložkou</t>
  </si>
  <si>
    <t>-2537367</t>
  </si>
  <si>
    <t>72</t>
  </si>
  <si>
    <t>30921002R</t>
  </si>
  <si>
    <t>souprava spoj.mat.pro přír. spoj nerez A2</t>
  </si>
  <si>
    <t>1074392779</t>
  </si>
  <si>
    <t>74</t>
  </si>
  <si>
    <t>552530002R</t>
  </si>
  <si>
    <t>trouba tvárná litina DN300 těžká povrchová ochrana,PUR</t>
  </si>
  <si>
    <t>759803403</t>
  </si>
  <si>
    <t>75</t>
  </si>
  <si>
    <t>1361886631</t>
  </si>
  <si>
    <t>76</t>
  </si>
  <si>
    <t>552530200R</t>
  </si>
  <si>
    <t>manžeta elastomerová pro hrdla DN300</t>
  </si>
  <si>
    <t>629252665</t>
  </si>
  <si>
    <t>78</t>
  </si>
  <si>
    <t>55253247R</t>
  </si>
  <si>
    <t>trouba přírubová litinová vodovodní  PN10/16 DN 80 dl 1000mm</t>
  </si>
  <si>
    <t>864153886</t>
  </si>
  <si>
    <t>79</t>
  </si>
  <si>
    <t>55253239R</t>
  </si>
  <si>
    <t>trouba přírubová litinová vodovodní  PN10/16 DN 80 dl 400mm</t>
  </si>
  <si>
    <t>-834841057</t>
  </si>
  <si>
    <t>55253243R</t>
  </si>
  <si>
    <t>TP DN80 L=600mm PN16 s kotevní přírubou</t>
  </si>
  <si>
    <t>-828587133</t>
  </si>
  <si>
    <t>81</t>
  </si>
  <si>
    <t>552100012R</t>
  </si>
  <si>
    <t>těsnění DN80 PN10-40 pro přír.spoj s kovovou vložkou</t>
  </si>
  <si>
    <t>-718248577</t>
  </si>
  <si>
    <t>83</t>
  </si>
  <si>
    <t>55253282R</t>
  </si>
  <si>
    <t>trouba přírubová litinová vodovodní  PN10/16 DN 150 dl 200mm</t>
  </si>
  <si>
    <t>463932658</t>
  </si>
  <si>
    <t>84</t>
  </si>
  <si>
    <t>55253289R</t>
  </si>
  <si>
    <t>trouba přírubová litinová vodovodní  PN10/16 DN 150 dl 600mm</t>
  </si>
  <si>
    <t>-1078042675</t>
  </si>
  <si>
    <t>86</t>
  </si>
  <si>
    <t>55254047</t>
  </si>
  <si>
    <t>koleno 90° s patkou přírubové litinové vodovodní N-kus PN10/40 DN 80</t>
  </si>
  <si>
    <t>-218998272</t>
  </si>
  <si>
    <t>87</t>
  </si>
  <si>
    <t>55254026</t>
  </si>
  <si>
    <t>koleno 90° přírubové litinové vodovodní Q-kus PN10/40 DN 80</t>
  </si>
  <si>
    <t>297679677</t>
  </si>
  <si>
    <t>89</t>
  </si>
  <si>
    <t>552101001R</t>
  </si>
  <si>
    <t>spojka s přír. jištěná DN150, PN10-16</t>
  </si>
  <si>
    <t>-1849168665</t>
  </si>
  <si>
    <t>90</t>
  </si>
  <si>
    <t>55259984R</t>
  </si>
  <si>
    <t>P 90st DN150 PN10-16</t>
  </si>
  <si>
    <t>1130486504</t>
  </si>
  <si>
    <t>91</t>
  </si>
  <si>
    <t>55254050R</t>
  </si>
  <si>
    <t>PP DN150 PN10-16</t>
  </si>
  <si>
    <t>-1122882418</t>
  </si>
  <si>
    <t>93</t>
  </si>
  <si>
    <t>55253818R</t>
  </si>
  <si>
    <t>odbočná tvarovka T DN150 PN10-16</t>
  </si>
  <si>
    <t>1786554750</t>
  </si>
  <si>
    <t>95</t>
  </si>
  <si>
    <t>552100001R</t>
  </si>
  <si>
    <t>spojka přímá DN300</t>
  </si>
  <si>
    <t>-18954302</t>
  </si>
  <si>
    <t>96</t>
  </si>
  <si>
    <t>55253910R</t>
  </si>
  <si>
    <t>K 11,25st DN300</t>
  </si>
  <si>
    <t>-1689361768</t>
  </si>
  <si>
    <t>97</t>
  </si>
  <si>
    <t>55253922R</t>
  </si>
  <si>
    <t>K 22,5st SDN300</t>
  </si>
  <si>
    <t>-1886320493</t>
  </si>
  <si>
    <t>98</t>
  </si>
  <si>
    <t>55253946R</t>
  </si>
  <si>
    <t>K 45st. DN300</t>
  </si>
  <si>
    <t>-194687920</t>
  </si>
  <si>
    <t>99</t>
  </si>
  <si>
    <t>55251466R</t>
  </si>
  <si>
    <t>792088253</t>
  </si>
  <si>
    <t>101</t>
  </si>
  <si>
    <t>55253898R</t>
  </si>
  <si>
    <t>tvarovka E DN300 PN16</t>
  </si>
  <si>
    <t>1052841566</t>
  </si>
  <si>
    <t>102</t>
  </si>
  <si>
    <t>55253495R</t>
  </si>
  <si>
    <t>tvarovka F DN300 PN16</t>
  </si>
  <si>
    <t>579588009</t>
  </si>
  <si>
    <t>104</t>
  </si>
  <si>
    <t>55253775R</t>
  </si>
  <si>
    <t>tvarovka A DN300x80 PN10-40</t>
  </si>
  <si>
    <t>-902870938</t>
  </si>
  <si>
    <t>106</t>
  </si>
  <si>
    <t>55253547R</t>
  </si>
  <si>
    <t>odbočná tvarovka T DN300x150 PN16 dl.800mm</t>
  </si>
  <si>
    <t>-1470550465</t>
  </si>
  <si>
    <t>108</t>
  </si>
  <si>
    <t>42212308</t>
  </si>
  <si>
    <t>ventil odvzdušňovací dvojčinný šedá litina PN 16 DN 80</t>
  </si>
  <si>
    <t>576825209</t>
  </si>
  <si>
    <t>110</t>
  </si>
  <si>
    <t>42221215</t>
  </si>
  <si>
    <t>šoupě přírubové vodovodní krátká stavební dl DN 150 PN10-16</t>
  </si>
  <si>
    <t>390896896</t>
  </si>
  <si>
    <t>111</t>
  </si>
  <si>
    <t>42291081R</t>
  </si>
  <si>
    <t>ZS tel. Rd1,2-1,8m pro DN100-150</t>
  </si>
  <si>
    <t>-1274004814</t>
  </si>
  <si>
    <t>113</t>
  </si>
  <si>
    <t>42281266R</t>
  </si>
  <si>
    <t>uzávěr klapkový vodovodní DN 150 PN10-16 do země</t>
  </si>
  <si>
    <t>1142746059</t>
  </si>
  <si>
    <t>114</t>
  </si>
  <si>
    <t>42291080R</t>
  </si>
  <si>
    <t>ZS tel. Rd1,0-2,4m pro EUROSTOP DN150-1200 PN10,150-1000 PN16,150-900 PN25</t>
  </si>
  <si>
    <t>1835497327</t>
  </si>
  <si>
    <t>116</t>
  </si>
  <si>
    <t>42271415</t>
  </si>
  <si>
    <t>pás navrtávací z tvárné litiny DN 150, pro litinové a ocelové potrubí, se závitovým výstupem 1",5/4",6/4",2"</t>
  </si>
  <si>
    <t>2126779301</t>
  </si>
  <si>
    <t>117</t>
  </si>
  <si>
    <t>55253900R</t>
  </si>
  <si>
    <t>koleno DN150/1" 45st.</t>
  </si>
  <si>
    <t>-525678690</t>
  </si>
  <si>
    <t>119</t>
  </si>
  <si>
    <t>42221223R</t>
  </si>
  <si>
    <t>šoupě přírubové vodovodní krátká stavební dl DN 300 PN16</t>
  </si>
  <si>
    <t>-1770261480</t>
  </si>
  <si>
    <t>120</t>
  </si>
  <si>
    <t>42291082R</t>
  </si>
  <si>
    <t>ZS tel.Rd1,2-1,8m pro DN200-300</t>
  </si>
  <si>
    <t>-1209332317</t>
  </si>
  <si>
    <t>122</t>
  </si>
  <si>
    <t>125</t>
  </si>
  <si>
    <t>133</t>
  </si>
  <si>
    <t>42291402</t>
  </si>
  <si>
    <t>poklop litinový ventilový</t>
  </si>
  <si>
    <t>-317053189</t>
  </si>
  <si>
    <t>134</t>
  </si>
  <si>
    <t>56230636</t>
  </si>
  <si>
    <t>deska podkladová uličního poklopu ventilkového a šoupatového</t>
  </si>
  <si>
    <t>622165752</t>
  </si>
  <si>
    <t>136</t>
  </si>
  <si>
    <t>42291352</t>
  </si>
  <si>
    <t>poklop litinový šoupátkový pro zemní soupravy osazení do terénu a do vozovky</t>
  </si>
  <si>
    <t>-764887752</t>
  </si>
  <si>
    <t>137</t>
  </si>
  <si>
    <t>1350650999</t>
  </si>
  <si>
    <t>Vodárenská akciová společnost-divize ZR</t>
  </si>
  <si>
    <t>Příloha č. 2-Výkaz výměr</t>
  </si>
  <si>
    <t>p.č.</t>
  </si>
  <si>
    <t xml:space="preserve">ozn </t>
  </si>
  <si>
    <t>položka</t>
  </si>
  <si>
    <t>název položky</t>
  </si>
  <si>
    <t>kusy/metry</t>
  </si>
  <si>
    <t>jednotková cena</t>
  </si>
  <si>
    <t>celkem</t>
  </si>
  <si>
    <t>trouba tvárná litina DN300 těžká povrchová ochrana</t>
  </si>
  <si>
    <t>42212308R</t>
  </si>
  <si>
    <t>uzávěr klapkový vodovodní DN 150 (žabí klapka)</t>
  </si>
  <si>
    <t>01 - SO 5001- úsek km 11,181-11,403 (dílčí část)</t>
  </si>
  <si>
    <t>55251008</t>
  </si>
  <si>
    <t>trouba vodovodní litinová hrdlová DN 200</t>
  </si>
  <si>
    <t>55253955R</t>
  </si>
  <si>
    <t>koleno hrdlové z tvárné litiny DN 150-90° PN 10-16</t>
  </si>
  <si>
    <t>55253834R</t>
  </si>
  <si>
    <t>tvarovka odbočná T DN300 x150 PN16</t>
  </si>
  <si>
    <t>součet</t>
  </si>
  <si>
    <t>souprava spoj.mat.pro přír. DN 300 spoj nerez A2</t>
  </si>
  <si>
    <t>souprava spoj.mat.pro přírubový spoj DN 150 nerez A2</t>
  </si>
  <si>
    <r>
      <t>ventil odvzdušňovací dvojčinný</t>
    </r>
    <r>
      <rPr>
        <b/>
        <sz val="9"/>
        <color rgb="FFFF0000"/>
        <rFont val="Arial CE"/>
        <family val="2"/>
      </rPr>
      <t xml:space="preserve"> </t>
    </r>
    <r>
      <rPr>
        <b/>
        <sz val="9"/>
        <rFont val="Arial CE"/>
        <family val="2"/>
      </rPr>
      <t>tvárná</t>
    </r>
    <r>
      <rPr>
        <b/>
        <sz val="9"/>
        <color rgb="FFFF0000"/>
        <rFont val="Arial CE"/>
        <family val="2"/>
      </rPr>
      <t xml:space="preserve"> </t>
    </r>
    <r>
      <rPr>
        <b/>
        <sz val="9"/>
        <rFont val="Arial CE"/>
        <family val="2"/>
      </rPr>
      <t>litina PN 16 DN 80</t>
    </r>
  </si>
  <si>
    <t xml:space="preserve"> SO 5002</t>
  </si>
  <si>
    <t>SO 5001</t>
  </si>
  <si>
    <t>Zajištění kvality pitné vody ve vodárenské soustavě Jihozápadní Moravy,region Žďársko, subprojekt č.5 - rekonstrukce vodovodního přivaděče prameniště Pavlov-Velké Meziříčí, SO 5001, SO 5002</t>
  </si>
  <si>
    <t>Příloha č. 1 - specifikace materiálu (výkaz výměr)</t>
  </si>
  <si>
    <t>část I./Trouby (OCM, TL) + hrdlové tvarovky</t>
  </si>
  <si>
    <t>část II. /Přírubové tvarovky</t>
  </si>
  <si>
    <t>část III. /Zakusovací a vyosovací tvarovky</t>
  </si>
  <si>
    <t>část IV. /Armatury ,ostatní materiál</t>
  </si>
  <si>
    <t>celkem za část I.</t>
  </si>
  <si>
    <t>celkem za část II.</t>
  </si>
  <si>
    <t>celkem za část III.</t>
  </si>
  <si>
    <t>celkem za část IV.</t>
  </si>
  <si>
    <t>část I.</t>
  </si>
  <si>
    <t>část II.</t>
  </si>
  <si>
    <t>část III.</t>
  </si>
  <si>
    <t>část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</si>
</sst>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"/>
    <numFmt numFmtId="166" formatCode="#,##0.0"/>
  </numFmts>
  <fonts count="1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color rgb="FFFF0000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/>
    <xf numFmtId="0" fontId="9" fillId="0" borderId="3" xfId="0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13" xfId="0" applyBorder="1"/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165" fontId="12" fillId="0" borderId="3" xfId="0" applyNumberFormat="1" applyFont="1" applyBorder="1" applyAlignment="1" applyProtection="1">
      <alignment horizontal="center" vertical="center"/>
      <protection locked="0"/>
    </xf>
    <xf numFmtId="165" fontId="1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165" fontId="12" fillId="2" borderId="3" xfId="0" applyNumberFormat="1" applyFont="1" applyFill="1" applyBorder="1" applyAlignment="1" applyProtection="1">
      <alignment horizontal="center" vertical="center"/>
      <protection locked="0"/>
    </xf>
    <xf numFmtId="4" fontId="9" fillId="2" borderId="3" xfId="0" applyNumberFormat="1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165" fontId="12" fillId="2" borderId="12" xfId="0" applyNumberFormat="1" applyFont="1" applyFill="1" applyBorder="1" applyAlignment="1" applyProtection="1">
      <alignment horizontal="center" vertical="center"/>
      <protection locked="0"/>
    </xf>
    <xf numFmtId="4" fontId="9" fillId="2" borderId="12" xfId="0" applyNumberFormat="1" applyFont="1" applyFill="1" applyBorder="1" applyAlignment="1" applyProtection="1">
      <alignment vertical="center"/>
      <protection locked="0"/>
    </xf>
    <xf numFmtId="0" fontId="10" fillId="2" borderId="12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165" fontId="12" fillId="0" borderId="17" xfId="0" applyNumberFormat="1" applyFont="1" applyBorder="1" applyAlignment="1" applyProtection="1">
      <alignment horizontal="center" vertical="center"/>
      <protection locked="0"/>
    </xf>
    <xf numFmtId="4" fontId="8" fillId="0" borderId="17" xfId="0" applyNumberFormat="1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4" fontId="8" fillId="0" borderId="12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vertical="center"/>
    </xf>
    <xf numFmtId="165" fontId="12" fillId="0" borderId="18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6" fontId="12" fillId="0" borderId="19" xfId="0" applyNumberFormat="1" applyFont="1" applyBorder="1" applyAlignment="1" applyProtection="1">
      <alignment horizontal="center" vertical="center"/>
      <protection locked="0"/>
    </xf>
    <xf numFmtId="165" fontId="12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9" xfId="0" applyFont="1" applyBorder="1"/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BM66"/>
  <sheetViews>
    <sheetView showGridLines="0" workbookViewId="0" topLeftCell="A1">
      <selection activeCell="E7" sqref="E7:H7"/>
    </sheetView>
  </sheetViews>
  <sheetFormatPr defaultColWidth="9.28125" defaultRowHeight="12"/>
  <cols>
    <col min="1" max="1" width="1.421875" style="52" customWidth="1"/>
    <col min="2" max="2" width="4.421875" style="54" customWidth="1"/>
    <col min="3" max="3" width="4.140625" style="52" customWidth="1"/>
    <col min="4" max="4" width="4.28125" style="52" customWidth="1"/>
    <col min="5" max="5" width="17.140625" style="52" customWidth="1"/>
    <col min="6" max="6" width="83.8515625" style="52" customWidth="1"/>
    <col min="7" max="7" width="7.421875" style="52" customWidth="1"/>
    <col min="8" max="8" width="14.00390625" style="45" customWidth="1"/>
    <col min="9" max="9" width="15.8515625" style="52" hidden="1" customWidth="1"/>
    <col min="10" max="11" width="22.28125" style="52" hidden="1" customWidth="1"/>
    <col min="12" max="12" width="9.28125" style="52" hidden="1" customWidth="1"/>
    <col min="13" max="13" width="10.8515625" style="52" hidden="1" customWidth="1"/>
    <col min="14" max="14" width="9.28125" style="52" hidden="1" customWidth="1"/>
    <col min="15" max="20" width="14.140625" style="52" hidden="1" customWidth="1"/>
    <col min="21" max="21" width="16.28125" style="52" hidden="1" customWidth="1"/>
    <col min="22" max="22" width="12.28125" style="52" hidden="1" customWidth="1"/>
    <col min="23" max="23" width="16.28125" style="52" customWidth="1"/>
    <col min="24" max="24" width="16.140625" style="52" customWidth="1"/>
    <col min="25" max="25" width="15.00390625" style="52" customWidth="1"/>
    <col min="26" max="26" width="11.00390625" style="52" customWidth="1"/>
    <col min="27" max="27" width="15.00390625" style="52" customWidth="1"/>
    <col min="28" max="28" width="16.28125" style="52" customWidth="1"/>
    <col min="29" max="29" width="11.00390625" style="52" customWidth="1"/>
    <col min="30" max="30" width="15.00390625" style="52" customWidth="1"/>
    <col min="31" max="31" width="16.28125" style="52" customWidth="1"/>
    <col min="32" max="16384" width="9.28125" style="52" customWidth="1"/>
  </cols>
  <sheetData>
    <row r="1" spans="1:46" ht="6.9" customHeight="1">
      <c r="A1" s="10"/>
      <c r="B1" s="33"/>
      <c r="C1" s="3"/>
      <c r="D1" s="3"/>
      <c r="E1" s="3"/>
      <c r="F1" s="3"/>
      <c r="G1" s="3"/>
      <c r="H1" s="44"/>
      <c r="I1" s="3"/>
      <c r="J1" s="3"/>
      <c r="K1" s="3"/>
      <c r="L1" s="4"/>
      <c r="AT1" s="2" t="s">
        <v>11</v>
      </c>
    </row>
    <row r="2" spans="1:46" ht="24.9" customHeight="1">
      <c r="A2" s="10"/>
      <c r="B2" s="34"/>
      <c r="D2" s="154" t="s">
        <v>212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AT2" s="2" t="s">
        <v>1</v>
      </c>
    </row>
    <row r="3" spans="1:12" ht="11.25" customHeight="1">
      <c r="A3" s="10"/>
      <c r="B3" s="34"/>
      <c r="L3" s="4"/>
    </row>
    <row r="4" spans="1:12" ht="12" customHeight="1">
      <c r="A4" s="10"/>
      <c r="B4" s="34"/>
      <c r="D4" s="53" t="s">
        <v>2</v>
      </c>
      <c r="L4" s="4"/>
    </row>
    <row r="5" spans="1:12" ht="16.5" customHeight="1">
      <c r="A5" s="10"/>
      <c r="B5" s="34"/>
      <c r="E5" s="156" t="s">
        <v>3</v>
      </c>
      <c r="F5" s="157"/>
      <c r="G5" s="157"/>
      <c r="H5" s="157"/>
      <c r="L5" s="4"/>
    </row>
    <row r="6" spans="1:31" s="1" customFormat="1" ht="12" customHeight="1">
      <c r="A6" s="6"/>
      <c r="B6" s="35"/>
      <c r="C6" s="51"/>
      <c r="D6" s="53" t="s">
        <v>12</v>
      </c>
      <c r="E6" s="51"/>
      <c r="F6" s="51"/>
      <c r="G6" s="51"/>
      <c r="H6" s="46"/>
      <c r="I6" s="51"/>
      <c r="J6" s="51"/>
      <c r="K6" s="51"/>
      <c r="L6" s="5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1" s="1" customFormat="1" ht="16.5" customHeight="1">
      <c r="A7" s="6"/>
      <c r="B7" s="35"/>
      <c r="C7" s="51"/>
      <c r="D7" s="51"/>
      <c r="E7" s="158" t="s">
        <v>13</v>
      </c>
      <c r="F7" s="159"/>
      <c r="G7" s="159"/>
      <c r="H7" s="159"/>
      <c r="I7" s="51"/>
      <c r="J7" s="51"/>
      <c r="K7" s="51"/>
      <c r="L7" s="5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1" s="1" customFormat="1" ht="12" customHeight="1">
      <c r="A8" s="6"/>
      <c r="B8" s="35"/>
      <c r="C8" s="51"/>
      <c r="D8" s="53" t="s">
        <v>4</v>
      </c>
      <c r="E8" s="51"/>
      <c r="F8" s="51"/>
      <c r="G8" s="51"/>
      <c r="H8" s="46"/>
      <c r="I8" s="53"/>
      <c r="J8" s="9"/>
      <c r="K8" s="51"/>
      <c r="L8" s="5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s="1" customFormat="1" ht="18" customHeight="1">
      <c r="A9" s="6"/>
      <c r="B9" s="35"/>
      <c r="C9" s="51"/>
      <c r="D9" s="51"/>
      <c r="E9" s="9" t="s">
        <v>5</v>
      </c>
      <c r="F9" s="51"/>
      <c r="G9" s="51"/>
      <c r="H9" s="46"/>
      <c r="I9" s="53"/>
      <c r="J9" s="9"/>
      <c r="K9" s="51"/>
      <c r="L9" s="5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1:31" s="1" customFormat="1" ht="6.9" customHeight="1">
      <c r="A10" s="6"/>
      <c r="B10" s="35"/>
      <c r="C10" s="51"/>
      <c r="D10" s="51"/>
      <c r="E10" s="51"/>
      <c r="F10" s="51"/>
      <c r="G10" s="51"/>
      <c r="H10" s="46"/>
      <c r="I10" s="51"/>
      <c r="J10" s="51"/>
      <c r="K10" s="51"/>
      <c r="L10" s="5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s="1" customFormat="1" ht="12" customHeight="1">
      <c r="A11" s="6"/>
      <c r="B11" s="35"/>
      <c r="C11" s="51"/>
      <c r="D11" s="53" t="s">
        <v>6</v>
      </c>
      <c r="E11" s="51"/>
      <c r="F11" s="51"/>
      <c r="G11" s="51"/>
      <c r="H11" s="46"/>
      <c r="I11" s="53"/>
      <c r="J11" s="9"/>
      <c r="K11" s="51"/>
      <c r="L11" s="5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 s="1" customFormat="1" ht="18" customHeight="1">
      <c r="A12" s="6"/>
      <c r="B12" s="35"/>
      <c r="C12" s="51"/>
      <c r="D12" s="51"/>
      <c r="E12" s="9" t="s">
        <v>211</v>
      </c>
      <c r="F12" s="51"/>
      <c r="G12" s="51"/>
      <c r="H12" s="46"/>
      <c r="I12" s="53"/>
      <c r="J12" s="9"/>
      <c r="K12" s="51"/>
      <c r="L12" s="5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1" s="1" customFormat="1" ht="6.9" customHeight="1">
      <c r="A13" s="6"/>
      <c r="B13" s="35"/>
      <c r="C13" s="51"/>
      <c r="D13" s="51"/>
      <c r="E13" s="51"/>
      <c r="F13" s="51"/>
      <c r="G13" s="51"/>
      <c r="H13" s="46"/>
      <c r="I13" s="51"/>
      <c r="J13" s="51"/>
      <c r="K13" s="51"/>
      <c r="L13" s="5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1" s="1" customFormat="1" ht="12" customHeight="1">
      <c r="A14" s="6"/>
      <c r="B14" s="35"/>
      <c r="C14" s="51"/>
      <c r="D14" s="53" t="s">
        <v>8</v>
      </c>
      <c r="E14" s="51"/>
      <c r="F14" s="51"/>
      <c r="G14" s="51"/>
      <c r="H14" s="46"/>
      <c r="I14" s="53"/>
      <c r="J14" s="9" t="s">
        <v>0</v>
      </c>
      <c r="K14" s="51"/>
      <c r="L14" s="5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s="1" customFormat="1" ht="18" customHeight="1">
      <c r="A15" s="6"/>
      <c r="B15" s="35"/>
      <c r="C15" s="51"/>
      <c r="D15" s="51"/>
      <c r="E15" s="9" t="s">
        <v>7</v>
      </c>
      <c r="F15" s="51"/>
      <c r="G15" s="51"/>
      <c r="H15" s="46"/>
      <c r="I15" s="53"/>
      <c r="J15" s="9" t="s">
        <v>0</v>
      </c>
      <c r="K15" s="51"/>
      <c r="L15" s="5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s="1" customFormat="1" ht="26.25" customHeight="1" thickBot="1">
      <c r="A16" s="6"/>
      <c r="B16" s="35"/>
      <c r="C16" s="51"/>
      <c r="D16" s="51"/>
      <c r="E16" s="9"/>
      <c r="F16" s="51"/>
      <c r="G16" s="51"/>
      <c r="H16" s="46"/>
      <c r="I16" s="53"/>
      <c r="J16" s="9"/>
      <c r="K16" s="51"/>
      <c r="L16" s="5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s="1" customFormat="1" ht="28.5" customHeight="1" thickBot="1">
      <c r="A17" s="6"/>
      <c r="B17" s="36" t="s">
        <v>213</v>
      </c>
      <c r="C17" s="31" t="s">
        <v>214</v>
      </c>
      <c r="D17" s="31"/>
      <c r="E17" s="31" t="s">
        <v>215</v>
      </c>
      <c r="F17" s="31" t="s">
        <v>216</v>
      </c>
      <c r="G17" s="31"/>
      <c r="H17" s="47" t="s">
        <v>217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 t="s">
        <v>218</v>
      </c>
      <c r="X17" s="32" t="s">
        <v>219</v>
      </c>
      <c r="Y17" s="51"/>
      <c r="Z17" s="51"/>
      <c r="AA17" s="51"/>
      <c r="AB17" s="51"/>
      <c r="AC17" s="51"/>
      <c r="AD17" s="51"/>
      <c r="AE17" s="51"/>
    </row>
    <row r="18" spans="1:65" s="1" customFormat="1" ht="16.5" customHeight="1">
      <c r="A18" s="6"/>
      <c r="B18" s="37">
        <v>1</v>
      </c>
      <c r="C18" s="21" t="s">
        <v>24</v>
      </c>
      <c r="D18" s="21" t="s">
        <v>21</v>
      </c>
      <c r="E18" s="22" t="s">
        <v>25</v>
      </c>
      <c r="F18" s="23" t="s">
        <v>26</v>
      </c>
      <c r="G18" s="24" t="s">
        <v>23</v>
      </c>
      <c r="H18" s="48">
        <v>3</v>
      </c>
      <c r="I18" s="25">
        <v>11030</v>
      </c>
      <c r="J18" s="25">
        <f aca="true" t="shared" si="0" ref="J18:J65">ROUND(I18*H18,2)</f>
        <v>33090</v>
      </c>
      <c r="K18" s="23" t="s">
        <v>19</v>
      </c>
      <c r="L18" s="26"/>
      <c r="M18" s="27" t="s">
        <v>0</v>
      </c>
      <c r="N18" s="28" t="s">
        <v>9</v>
      </c>
      <c r="O18" s="29">
        <v>0</v>
      </c>
      <c r="P18" s="29">
        <f aca="true" t="shared" si="1" ref="P18:P65">O18*H18</f>
        <v>0</v>
      </c>
      <c r="Q18" s="29">
        <v>0.02416</v>
      </c>
      <c r="R18" s="29">
        <f aca="true" t="shared" si="2" ref="R18:R65">Q18*H18</f>
        <v>0.07248</v>
      </c>
      <c r="S18" s="29">
        <v>0</v>
      </c>
      <c r="T18" s="29">
        <f aca="true" t="shared" si="3" ref="T18:T65">S18*H18</f>
        <v>0</v>
      </c>
      <c r="U18" s="30"/>
      <c r="V18" s="30"/>
      <c r="W18" s="30"/>
      <c r="X18" s="38"/>
      <c r="Y18" s="51"/>
      <c r="Z18" s="51"/>
      <c r="AA18" s="51"/>
      <c r="AB18" s="51"/>
      <c r="AC18" s="51"/>
      <c r="AD18" s="51"/>
      <c r="AE18" s="51"/>
      <c r="AR18" s="7" t="s">
        <v>18</v>
      </c>
      <c r="AT18" s="7" t="s">
        <v>21</v>
      </c>
      <c r="AU18" s="7" t="s">
        <v>11</v>
      </c>
      <c r="AY18" s="2" t="s">
        <v>14</v>
      </c>
      <c r="BE18" s="8">
        <f aca="true" t="shared" si="4" ref="BE18:BE65">IF(N18="základní",J18,0)</f>
        <v>33090</v>
      </c>
      <c r="BF18" s="8">
        <f aca="true" t="shared" si="5" ref="BF18:BF65">IF(N18="snížená",J18,0)</f>
        <v>0</v>
      </c>
      <c r="BG18" s="8">
        <f aca="true" t="shared" si="6" ref="BG18:BG65">IF(N18="zákl. přenesená",J18,0)</f>
        <v>0</v>
      </c>
      <c r="BH18" s="8">
        <f aca="true" t="shared" si="7" ref="BH18:BH65">IF(N18="sníž. přenesená",J18,0)</f>
        <v>0</v>
      </c>
      <c r="BI18" s="8">
        <f aca="true" t="shared" si="8" ref="BI18:BI65">IF(N18="nulová",J18,0)</f>
        <v>0</v>
      </c>
      <c r="BJ18" s="2" t="s">
        <v>10</v>
      </c>
      <c r="BK18" s="8">
        <f aca="true" t="shared" si="9" ref="BK18:BK65">ROUND(I18*H18,2)</f>
        <v>33090</v>
      </c>
      <c r="BL18" s="2" t="s">
        <v>16</v>
      </c>
      <c r="BM18" s="7" t="s">
        <v>27</v>
      </c>
    </row>
    <row r="19" spans="1:65" s="1" customFormat="1" ht="16.5" customHeight="1">
      <c r="A19" s="6"/>
      <c r="B19" s="39">
        <v>2</v>
      </c>
      <c r="C19" s="11" t="s">
        <v>28</v>
      </c>
      <c r="D19" s="11" t="s">
        <v>21</v>
      </c>
      <c r="E19" s="12" t="s">
        <v>29</v>
      </c>
      <c r="F19" s="13" t="s">
        <v>30</v>
      </c>
      <c r="G19" s="14" t="s">
        <v>23</v>
      </c>
      <c r="H19" s="49">
        <v>1</v>
      </c>
      <c r="I19" s="15">
        <v>204</v>
      </c>
      <c r="J19" s="15">
        <f t="shared" si="0"/>
        <v>204</v>
      </c>
      <c r="K19" s="13" t="s">
        <v>19</v>
      </c>
      <c r="L19" s="16"/>
      <c r="M19" s="17" t="s">
        <v>0</v>
      </c>
      <c r="N19" s="18" t="s">
        <v>9</v>
      </c>
      <c r="O19" s="19">
        <v>0</v>
      </c>
      <c r="P19" s="19">
        <f t="shared" si="1"/>
        <v>0</v>
      </c>
      <c r="Q19" s="19">
        <v>0.0006</v>
      </c>
      <c r="R19" s="19">
        <f t="shared" si="2"/>
        <v>0.0006</v>
      </c>
      <c r="S19" s="19">
        <v>0</v>
      </c>
      <c r="T19" s="19">
        <f t="shared" si="3"/>
        <v>0</v>
      </c>
      <c r="U19" s="20"/>
      <c r="V19" s="20"/>
      <c r="W19" s="20"/>
      <c r="X19" s="40"/>
      <c r="Y19" s="51"/>
      <c r="Z19" s="51"/>
      <c r="AA19" s="51"/>
      <c r="AB19" s="51"/>
      <c r="AC19" s="51"/>
      <c r="AD19" s="51"/>
      <c r="AE19" s="51"/>
      <c r="AR19" s="7" t="s">
        <v>18</v>
      </c>
      <c r="AT19" s="7" t="s">
        <v>21</v>
      </c>
      <c r="AU19" s="7" t="s">
        <v>11</v>
      </c>
      <c r="AY19" s="2" t="s">
        <v>14</v>
      </c>
      <c r="BE19" s="8">
        <f t="shared" si="4"/>
        <v>204</v>
      </c>
      <c r="BF19" s="8">
        <f t="shared" si="5"/>
        <v>0</v>
      </c>
      <c r="BG19" s="8">
        <f t="shared" si="6"/>
        <v>0</v>
      </c>
      <c r="BH19" s="8">
        <f t="shared" si="7"/>
        <v>0</v>
      </c>
      <c r="BI19" s="8">
        <f t="shared" si="8"/>
        <v>0</v>
      </c>
      <c r="BJ19" s="2" t="s">
        <v>10</v>
      </c>
      <c r="BK19" s="8">
        <f t="shared" si="9"/>
        <v>204</v>
      </c>
      <c r="BL19" s="2" t="s">
        <v>16</v>
      </c>
      <c r="BM19" s="7" t="s">
        <v>31</v>
      </c>
    </row>
    <row r="20" spans="1:65" s="1" customFormat="1" ht="16.5" customHeight="1">
      <c r="A20" s="6"/>
      <c r="B20" s="39">
        <v>3</v>
      </c>
      <c r="C20" s="11" t="s">
        <v>32</v>
      </c>
      <c r="D20" s="11" t="s">
        <v>21</v>
      </c>
      <c r="E20" s="12" t="s">
        <v>33</v>
      </c>
      <c r="F20" s="13" t="s">
        <v>34</v>
      </c>
      <c r="G20" s="14" t="s">
        <v>23</v>
      </c>
      <c r="H20" s="49">
        <v>17</v>
      </c>
      <c r="I20" s="15">
        <v>197</v>
      </c>
      <c r="J20" s="15">
        <f t="shared" si="0"/>
        <v>3349</v>
      </c>
      <c r="K20" s="13" t="s">
        <v>19</v>
      </c>
      <c r="L20" s="16"/>
      <c r="M20" s="17" t="s">
        <v>0</v>
      </c>
      <c r="N20" s="18" t="s">
        <v>9</v>
      </c>
      <c r="O20" s="19">
        <v>0</v>
      </c>
      <c r="P20" s="19">
        <f t="shared" si="1"/>
        <v>0</v>
      </c>
      <c r="Q20" s="19">
        <v>0</v>
      </c>
      <c r="R20" s="19">
        <f t="shared" si="2"/>
        <v>0</v>
      </c>
      <c r="S20" s="19">
        <v>0</v>
      </c>
      <c r="T20" s="19">
        <f t="shared" si="3"/>
        <v>0</v>
      </c>
      <c r="U20" s="20"/>
      <c r="V20" s="20"/>
      <c r="W20" s="20"/>
      <c r="X20" s="40"/>
      <c r="Y20" s="51"/>
      <c r="Z20" s="51"/>
      <c r="AA20" s="51"/>
      <c r="AB20" s="51"/>
      <c r="AC20" s="51"/>
      <c r="AD20" s="51"/>
      <c r="AE20" s="51"/>
      <c r="AR20" s="7" t="s">
        <v>18</v>
      </c>
      <c r="AT20" s="7" t="s">
        <v>21</v>
      </c>
      <c r="AU20" s="7" t="s">
        <v>11</v>
      </c>
      <c r="AY20" s="2" t="s">
        <v>14</v>
      </c>
      <c r="BE20" s="8">
        <f t="shared" si="4"/>
        <v>3349</v>
      </c>
      <c r="BF20" s="8">
        <f t="shared" si="5"/>
        <v>0</v>
      </c>
      <c r="BG20" s="8">
        <f t="shared" si="6"/>
        <v>0</v>
      </c>
      <c r="BH20" s="8">
        <f t="shared" si="7"/>
        <v>0</v>
      </c>
      <c r="BI20" s="8">
        <f t="shared" si="8"/>
        <v>0</v>
      </c>
      <c r="BJ20" s="2" t="s">
        <v>10</v>
      </c>
      <c r="BK20" s="8">
        <f t="shared" si="9"/>
        <v>3349</v>
      </c>
      <c r="BL20" s="2" t="s">
        <v>16</v>
      </c>
      <c r="BM20" s="7" t="s">
        <v>35</v>
      </c>
    </row>
    <row r="21" spans="1:65" s="1" customFormat="1" ht="16.5" customHeight="1">
      <c r="A21" s="6"/>
      <c r="B21" s="55">
        <v>4</v>
      </c>
      <c r="C21" s="56" t="s">
        <v>36</v>
      </c>
      <c r="D21" s="56" t="s">
        <v>21</v>
      </c>
      <c r="E21" s="57" t="s">
        <v>37</v>
      </c>
      <c r="F21" s="58" t="s">
        <v>38</v>
      </c>
      <c r="G21" s="59" t="s">
        <v>23</v>
      </c>
      <c r="H21" s="60">
        <v>17</v>
      </c>
      <c r="I21" s="61">
        <v>1902</v>
      </c>
      <c r="J21" s="61">
        <f t="shared" si="0"/>
        <v>32334</v>
      </c>
      <c r="K21" s="58" t="s">
        <v>19</v>
      </c>
      <c r="L21" s="62"/>
      <c r="M21" s="63" t="s">
        <v>0</v>
      </c>
      <c r="N21" s="64" t="s">
        <v>9</v>
      </c>
      <c r="O21" s="65">
        <v>0</v>
      </c>
      <c r="P21" s="65">
        <f t="shared" si="1"/>
        <v>0</v>
      </c>
      <c r="Q21" s="65">
        <v>0</v>
      </c>
      <c r="R21" s="65">
        <f t="shared" si="2"/>
        <v>0</v>
      </c>
      <c r="S21" s="65">
        <v>0</v>
      </c>
      <c r="T21" s="65">
        <f t="shared" si="3"/>
        <v>0</v>
      </c>
      <c r="U21" s="66"/>
      <c r="V21" s="66"/>
      <c r="W21" s="66"/>
      <c r="X21" s="67"/>
      <c r="Y21" s="51"/>
      <c r="Z21" s="51"/>
      <c r="AA21" s="51"/>
      <c r="AB21" s="51"/>
      <c r="AC21" s="51"/>
      <c r="AD21" s="51"/>
      <c r="AE21" s="51"/>
      <c r="AR21" s="7" t="s">
        <v>18</v>
      </c>
      <c r="AT21" s="7" t="s">
        <v>21</v>
      </c>
      <c r="AU21" s="7" t="s">
        <v>11</v>
      </c>
      <c r="AY21" s="2" t="s">
        <v>14</v>
      </c>
      <c r="BE21" s="8">
        <f t="shared" si="4"/>
        <v>32334</v>
      </c>
      <c r="BF21" s="8">
        <f t="shared" si="5"/>
        <v>0</v>
      </c>
      <c r="BG21" s="8">
        <f t="shared" si="6"/>
        <v>0</v>
      </c>
      <c r="BH21" s="8">
        <f t="shared" si="7"/>
        <v>0</v>
      </c>
      <c r="BI21" s="8">
        <f t="shared" si="8"/>
        <v>0</v>
      </c>
      <c r="BJ21" s="2" t="s">
        <v>10</v>
      </c>
      <c r="BK21" s="8">
        <f t="shared" si="9"/>
        <v>32334</v>
      </c>
      <c r="BL21" s="2" t="s">
        <v>16</v>
      </c>
      <c r="BM21" s="7" t="s">
        <v>39</v>
      </c>
    </row>
    <row r="22" spans="1:65" s="1" customFormat="1" ht="16.5" customHeight="1">
      <c r="A22" s="6"/>
      <c r="B22" s="55">
        <v>5</v>
      </c>
      <c r="C22" s="56" t="s">
        <v>40</v>
      </c>
      <c r="D22" s="56" t="s">
        <v>21</v>
      </c>
      <c r="E22" s="57" t="s">
        <v>41</v>
      </c>
      <c r="F22" s="58" t="s">
        <v>42</v>
      </c>
      <c r="G22" s="59" t="s">
        <v>22</v>
      </c>
      <c r="H22" s="60">
        <v>9</v>
      </c>
      <c r="I22" s="61">
        <v>646</v>
      </c>
      <c r="J22" s="61">
        <f t="shared" si="0"/>
        <v>5814</v>
      </c>
      <c r="K22" s="58" t="s">
        <v>15</v>
      </c>
      <c r="L22" s="62"/>
      <c r="M22" s="63" t="s">
        <v>0</v>
      </c>
      <c r="N22" s="64" t="s">
        <v>9</v>
      </c>
      <c r="O22" s="65">
        <v>0</v>
      </c>
      <c r="P22" s="65">
        <f t="shared" si="1"/>
        <v>0</v>
      </c>
      <c r="Q22" s="65">
        <v>0.001</v>
      </c>
      <c r="R22" s="65">
        <f t="shared" si="2"/>
        <v>0.009000000000000001</v>
      </c>
      <c r="S22" s="65">
        <v>0</v>
      </c>
      <c r="T22" s="65">
        <f t="shared" si="3"/>
        <v>0</v>
      </c>
      <c r="U22" s="66"/>
      <c r="V22" s="66"/>
      <c r="W22" s="66"/>
      <c r="X22" s="67"/>
      <c r="Y22" s="51"/>
      <c r="Z22" s="51"/>
      <c r="AA22" s="51"/>
      <c r="AB22" s="51"/>
      <c r="AC22" s="51"/>
      <c r="AD22" s="51"/>
      <c r="AE22" s="51"/>
      <c r="AR22" s="7" t="s">
        <v>18</v>
      </c>
      <c r="AT22" s="7" t="s">
        <v>21</v>
      </c>
      <c r="AU22" s="7" t="s">
        <v>11</v>
      </c>
      <c r="AY22" s="2" t="s">
        <v>14</v>
      </c>
      <c r="BE22" s="8">
        <f t="shared" si="4"/>
        <v>5814</v>
      </c>
      <c r="BF22" s="8">
        <f t="shared" si="5"/>
        <v>0</v>
      </c>
      <c r="BG22" s="8">
        <f t="shared" si="6"/>
        <v>0</v>
      </c>
      <c r="BH22" s="8">
        <f t="shared" si="7"/>
        <v>0</v>
      </c>
      <c r="BI22" s="8">
        <f t="shared" si="8"/>
        <v>0</v>
      </c>
      <c r="BJ22" s="2" t="s">
        <v>10</v>
      </c>
      <c r="BK22" s="8">
        <f t="shared" si="9"/>
        <v>5814</v>
      </c>
      <c r="BL22" s="2" t="s">
        <v>16</v>
      </c>
      <c r="BM22" s="7" t="s">
        <v>43</v>
      </c>
    </row>
    <row r="23" spans="1:65" s="1" customFormat="1" ht="16.5" customHeight="1">
      <c r="A23" s="6"/>
      <c r="B23" s="55">
        <v>6</v>
      </c>
      <c r="C23" s="56" t="s">
        <v>44</v>
      </c>
      <c r="D23" s="56" t="s">
        <v>21</v>
      </c>
      <c r="E23" s="57" t="s">
        <v>45</v>
      </c>
      <c r="F23" s="58" t="s">
        <v>46</v>
      </c>
      <c r="G23" s="59" t="s">
        <v>22</v>
      </c>
      <c r="H23" s="60">
        <v>1</v>
      </c>
      <c r="I23" s="61">
        <v>645</v>
      </c>
      <c r="J23" s="61">
        <f t="shared" si="0"/>
        <v>645</v>
      </c>
      <c r="K23" s="58" t="s">
        <v>15</v>
      </c>
      <c r="L23" s="62"/>
      <c r="M23" s="63" t="s">
        <v>0</v>
      </c>
      <c r="N23" s="64" t="s">
        <v>9</v>
      </c>
      <c r="O23" s="65">
        <v>0</v>
      </c>
      <c r="P23" s="65">
        <f t="shared" si="1"/>
        <v>0</v>
      </c>
      <c r="Q23" s="65">
        <v>0.001</v>
      </c>
      <c r="R23" s="65">
        <f t="shared" si="2"/>
        <v>0.001</v>
      </c>
      <c r="S23" s="65">
        <v>0</v>
      </c>
      <c r="T23" s="65">
        <f t="shared" si="3"/>
        <v>0</v>
      </c>
      <c r="U23" s="66"/>
      <c r="V23" s="66"/>
      <c r="W23" s="66"/>
      <c r="X23" s="67"/>
      <c r="Y23" s="51"/>
      <c r="Z23" s="51"/>
      <c r="AA23" s="51"/>
      <c r="AB23" s="51"/>
      <c r="AC23" s="51"/>
      <c r="AD23" s="51"/>
      <c r="AE23" s="51"/>
      <c r="AR23" s="7" t="s">
        <v>18</v>
      </c>
      <c r="AT23" s="7" t="s">
        <v>21</v>
      </c>
      <c r="AU23" s="7" t="s">
        <v>11</v>
      </c>
      <c r="AY23" s="2" t="s">
        <v>14</v>
      </c>
      <c r="BE23" s="8">
        <f t="shared" si="4"/>
        <v>645</v>
      </c>
      <c r="BF23" s="8">
        <f t="shared" si="5"/>
        <v>0</v>
      </c>
      <c r="BG23" s="8">
        <f t="shared" si="6"/>
        <v>0</v>
      </c>
      <c r="BH23" s="8">
        <f t="shared" si="7"/>
        <v>0</v>
      </c>
      <c r="BI23" s="8">
        <f t="shared" si="8"/>
        <v>0</v>
      </c>
      <c r="BJ23" s="2" t="s">
        <v>10</v>
      </c>
      <c r="BK23" s="8">
        <f t="shared" si="9"/>
        <v>645</v>
      </c>
      <c r="BL23" s="2" t="s">
        <v>16</v>
      </c>
      <c r="BM23" s="7" t="s">
        <v>47</v>
      </c>
    </row>
    <row r="24" spans="1:65" s="1" customFormat="1" ht="16.5" customHeight="1">
      <c r="A24" s="6"/>
      <c r="B24" s="39">
        <v>7</v>
      </c>
      <c r="C24" s="11" t="s">
        <v>48</v>
      </c>
      <c r="D24" s="11" t="s">
        <v>21</v>
      </c>
      <c r="E24" s="12" t="s">
        <v>49</v>
      </c>
      <c r="F24" s="13" t="s">
        <v>50</v>
      </c>
      <c r="G24" s="14" t="s">
        <v>23</v>
      </c>
      <c r="H24" s="49">
        <v>122</v>
      </c>
      <c r="I24" s="15">
        <v>24632.2</v>
      </c>
      <c r="J24" s="15">
        <f t="shared" si="0"/>
        <v>3005128.4</v>
      </c>
      <c r="K24" s="13" t="s">
        <v>19</v>
      </c>
      <c r="L24" s="16"/>
      <c r="M24" s="17" t="s">
        <v>0</v>
      </c>
      <c r="N24" s="18" t="s">
        <v>9</v>
      </c>
      <c r="O24" s="19">
        <v>0</v>
      </c>
      <c r="P24" s="19">
        <f t="shared" si="1"/>
        <v>0</v>
      </c>
      <c r="Q24" s="19">
        <v>0.0605</v>
      </c>
      <c r="R24" s="19">
        <f t="shared" si="2"/>
        <v>7.381</v>
      </c>
      <c r="S24" s="19">
        <v>0</v>
      </c>
      <c r="T24" s="19">
        <f t="shared" si="3"/>
        <v>0</v>
      </c>
      <c r="U24" s="20"/>
      <c r="V24" s="20"/>
      <c r="W24" s="20"/>
      <c r="X24" s="40"/>
      <c r="Y24" s="51"/>
      <c r="Z24" s="51"/>
      <c r="AA24" s="51"/>
      <c r="AB24" s="51"/>
      <c r="AC24" s="51"/>
      <c r="AD24" s="51"/>
      <c r="AE24" s="51"/>
      <c r="AR24" s="7" t="s">
        <v>18</v>
      </c>
      <c r="AT24" s="7" t="s">
        <v>21</v>
      </c>
      <c r="AU24" s="7" t="s">
        <v>11</v>
      </c>
      <c r="AY24" s="2" t="s">
        <v>14</v>
      </c>
      <c r="BE24" s="8">
        <f t="shared" si="4"/>
        <v>3005128.4</v>
      </c>
      <c r="BF24" s="8">
        <f t="shared" si="5"/>
        <v>0</v>
      </c>
      <c r="BG24" s="8">
        <f t="shared" si="6"/>
        <v>0</v>
      </c>
      <c r="BH24" s="8">
        <f t="shared" si="7"/>
        <v>0</v>
      </c>
      <c r="BI24" s="8">
        <f t="shared" si="8"/>
        <v>0</v>
      </c>
      <c r="BJ24" s="2" t="s">
        <v>10</v>
      </c>
      <c r="BK24" s="8">
        <f t="shared" si="9"/>
        <v>3005128.4</v>
      </c>
      <c r="BL24" s="2" t="s">
        <v>16</v>
      </c>
      <c r="BM24" s="7" t="s">
        <v>51</v>
      </c>
    </row>
    <row r="25" spans="1:65" s="1" customFormat="1" ht="16.5" customHeight="1">
      <c r="A25" s="6"/>
      <c r="B25" s="39">
        <v>8</v>
      </c>
      <c r="C25" s="11" t="s">
        <v>52</v>
      </c>
      <c r="D25" s="11" t="s">
        <v>21</v>
      </c>
      <c r="E25" s="12" t="s">
        <v>20</v>
      </c>
      <c r="F25" s="13" t="s">
        <v>53</v>
      </c>
      <c r="G25" s="14" t="s">
        <v>23</v>
      </c>
      <c r="H25" s="49">
        <v>122</v>
      </c>
      <c r="I25" s="15">
        <v>417</v>
      </c>
      <c r="J25" s="15">
        <f t="shared" si="0"/>
        <v>50874</v>
      </c>
      <c r="K25" s="13" t="s">
        <v>19</v>
      </c>
      <c r="L25" s="16"/>
      <c r="M25" s="17" t="s">
        <v>0</v>
      </c>
      <c r="N25" s="18" t="s">
        <v>9</v>
      </c>
      <c r="O25" s="19">
        <v>0</v>
      </c>
      <c r="P25" s="19">
        <f t="shared" si="1"/>
        <v>0</v>
      </c>
      <c r="Q25" s="19">
        <v>0.0004</v>
      </c>
      <c r="R25" s="19">
        <f t="shared" si="2"/>
        <v>0.0488</v>
      </c>
      <c r="S25" s="19">
        <v>0</v>
      </c>
      <c r="T25" s="19">
        <f t="shared" si="3"/>
        <v>0</v>
      </c>
      <c r="U25" s="20"/>
      <c r="V25" s="20"/>
      <c r="W25" s="20"/>
      <c r="X25" s="40"/>
      <c r="Y25" s="51"/>
      <c r="Z25" s="51"/>
      <c r="AA25" s="51"/>
      <c r="AB25" s="51"/>
      <c r="AC25" s="51"/>
      <c r="AD25" s="51"/>
      <c r="AE25" s="51"/>
      <c r="AR25" s="7" t="s">
        <v>18</v>
      </c>
      <c r="AT25" s="7" t="s">
        <v>21</v>
      </c>
      <c r="AU25" s="7" t="s">
        <v>11</v>
      </c>
      <c r="AY25" s="2" t="s">
        <v>14</v>
      </c>
      <c r="BE25" s="8">
        <f t="shared" si="4"/>
        <v>50874</v>
      </c>
      <c r="BF25" s="8">
        <f t="shared" si="5"/>
        <v>0</v>
      </c>
      <c r="BG25" s="8">
        <f t="shared" si="6"/>
        <v>0</v>
      </c>
      <c r="BH25" s="8">
        <f t="shared" si="7"/>
        <v>0</v>
      </c>
      <c r="BI25" s="8">
        <f t="shared" si="8"/>
        <v>0</v>
      </c>
      <c r="BJ25" s="2" t="s">
        <v>10</v>
      </c>
      <c r="BK25" s="8">
        <f t="shared" si="9"/>
        <v>50874</v>
      </c>
      <c r="BL25" s="2" t="s">
        <v>16</v>
      </c>
      <c r="BM25" s="7" t="s">
        <v>54</v>
      </c>
    </row>
    <row r="26" spans="1:65" s="1" customFormat="1" ht="16.5" customHeight="1">
      <c r="A26" s="6"/>
      <c r="B26" s="39">
        <v>9</v>
      </c>
      <c r="C26" s="11" t="s">
        <v>55</v>
      </c>
      <c r="D26" s="11" t="s">
        <v>21</v>
      </c>
      <c r="E26" s="12" t="s">
        <v>56</v>
      </c>
      <c r="F26" s="13" t="s">
        <v>57</v>
      </c>
      <c r="G26" s="14" t="s">
        <v>23</v>
      </c>
      <c r="H26" s="49">
        <v>122</v>
      </c>
      <c r="I26" s="15">
        <v>3586.4</v>
      </c>
      <c r="J26" s="15">
        <f t="shared" si="0"/>
        <v>437540.8</v>
      </c>
      <c r="K26" s="13" t="s">
        <v>19</v>
      </c>
      <c r="L26" s="16"/>
      <c r="M26" s="17" t="s">
        <v>0</v>
      </c>
      <c r="N26" s="18" t="s">
        <v>9</v>
      </c>
      <c r="O26" s="19">
        <v>0</v>
      </c>
      <c r="P26" s="19">
        <f t="shared" si="1"/>
        <v>0</v>
      </c>
      <c r="Q26" s="19">
        <v>0.0006</v>
      </c>
      <c r="R26" s="19">
        <f t="shared" si="2"/>
        <v>0.07319999999999999</v>
      </c>
      <c r="S26" s="19">
        <v>0</v>
      </c>
      <c r="T26" s="19">
        <f t="shared" si="3"/>
        <v>0</v>
      </c>
      <c r="U26" s="20"/>
      <c r="V26" s="20"/>
      <c r="W26" s="20"/>
      <c r="X26" s="40"/>
      <c r="Y26" s="51"/>
      <c r="Z26" s="51"/>
      <c r="AA26" s="51"/>
      <c r="AB26" s="51"/>
      <c r="AC26" s="51"/>
      <c r="AD26" s="51"/>
      <c r="AE26" s="51"/>
      <c r="AR26" s="7" t="s">
        <v>18</v>
      </c>
      <c r="AT26" s="7" t="s">
        <v>21</v>
      </c>
      <c r="AU26" s="7" t="s">
        <v>11</v>
      </c>
      <c r="AY26" s="2" t="s">
        <v>14</v>
      </c>
      <c r="BE26" s="8">
        <f t="shared" si="4"/>
        <v>437540.8</v>
      </c>
      <c r="BF26" s="8">
        <f t="shared" si="5"/>
        <v>0</v>
      </c>
      <c r="BG26" s="8">
        <f t="shared" si="6"/>
        <v>0</v>
      </c>
      <c r="BH26" s="8">
        <f t="shared" si="7"/>
        <v>0</v>
      </c>
      <c r="BI26" s="8">
        <f t="shared" si="8"/>
        <v>0</v>
      </c>
      <c r="BJ26" s="2" t="s">
        <v>10</v>
      </c>
      <c r="BK26" s="8">
        <f t="shared" si="9"/>
        <v>437540.8</v>
      </c>
      <c r="BL26" s="2" t="s">
        <v>16</v>
      </c>
      <c r="BM26" s="7" t="s">
        <v>58</v>
      </c>
    </row>
    <row r="27" spans="1:65" s="1" customFormat="1" ht="16.5" customHeight="1">
      <c r="A27" s="6"/>
      <c r="B27" s="39">
        <v>10</v>
      </c>
      <c r="C27" s="11" t="s">
        <v>59</v>
      </c>
      <c r="D27" s="11" t="s">
        <v>21</v>
      </c>
      <c r="E27" s="12" t="s">
        <v>60</v>
      </c>
      <c r="F27" s="13" t="s">
        <v>61</v>
      </c>
      <c r="G27" s="14" t="s">
        <v>23</v>
      </c>
      <c r="H27" s="49">
        <v>6</v>
      </c>
      <c r="I27" s="15">
        <v>444</v>
      </c>
      <c r="J27" s="15">
        <f t="shared" si="0"/>
        <v>2664</v>
      </c>
      <c r="K27" s="13" t="s">
        <v>19</v>
      </c>
      <c r="L27" s="16"/>
      <c r="M27" s="17" t="s">
        <v>0</v>
      </c>
      <c r="N27" s="18" t="s">
        <v>9</v>
      </c>
      <c r="O27" s="19">
        <v>0</v>
      </c>
      <c r="P27" s="19">
        <f t="shared" si="1"/>
        <v>0</v>
      </c>
      <c r="Q27" s="19">
        <v>0</v>
      </c>
      <c r="R27" s="19">
        <f t="shared" si="2"/>
        <v>0</v>
      </c>
      <c r="S27" s="19">
        <v>0</v>
      </c>
      <c r="T27" s="19">
        <f t="shared" si="3"/>
        <v>0</v>
      </c>
      <c r="U27" s="20"/>
      <c r="V27" s="20"/>
      <c r="W27" s="20"/>
      <c r="X27" s="40"/>
      <c r="Y27" s="51"/>
      <c r="Z27" s="51"/>
      <c r="AA27" s="51"/>
      <c r="AB27" s="51"/>
      <c r="AC27" s="51"/>
      <c r="AD27" s="51"/>
      <c r="AE27" s="51"/>
      <c r="AR27" s="7" t="s">
        <v>18</v>
      </c>
      <c r="AT27" s="7" t="s">
        <v>21</v>
      </c>
      <c r="AU27" s="7" t="s">
        <v>11</v>
      </c>
      <c r="AY27" s="2" t="s">
        <v>14</v>
      </c>
      <c r="BE27" s="8">
        <f t="shared" si="4"/>
        <v>2664</v>
      </c>
      <c r="BF27" s="8">
        <f t="shared" si="5"/>
        <v>0</v>
      </c>
      <c r="BG27" s="8">
        <f t="shared" si="6"/>
        <v>0</v>
      </c>
      <c r="BH27" s="8">
        <f t="shared" si="7"/>
        <v>0</v>
      </c>
      <c r="BI27" s="8">
        <f t="shared" si="8"/>
        <v>0</v>
      </c>
      <c r="BJ27" s="2" t="s">
        <v>10</v>
      </c>
      <c r="BK27" s="8">
        <f t="shared" si="9"/>
        <v>2664</v>
      </c>
      <c r="BL27" s="2" t="s">
        <v>16</v>
      </c>
      <c r="BM27" s="7" t="s">
        <v>62</v>
      </c>
    </row>
    <row r="28" spans="1:65" s="1" customFormat="1" ht="16.5" customHeight="1">
      <c r="A28" s="6"/>
      <c r="B28" s="39">
        <v>11</v>
      </c>
      <c r="C28" s="11" t="s">
        <v>63</v>
      </c>
      <c r="D28" s="11" t="s">
        <v>21</v>
      </c>
      <c r="E28" s="12" t="s">
        <v>64</v>
      </c>
      <c r="F28" s="13" t="s">
        <v>65</v>
      </c>
      <c r="G28" s="14" t="s">
        <v>23</v>
      </c>
      <c r="H28" s="49">
        <v>6</v>
      </c>
      <c r="I28" s="15">
        <v>1902</v>
      </c>
      <c r="J28" s="15">
        <f t="shared" si="0"/>
        <v>11412</v>
      </c>
      <c r="K28" s="13" t="s">
        <v>19</v>
      </c>
      <c r="L28" s="16"/>
      <c r="M28" s="17" t="s">
        <v>0</v>
      </c>
      <c r="N28" s="18" t="s">
        <v>9</v>
      </c>
      <c r="O28" s="19">
        <v>0</v>
      </c>
      <c r="P28" s="19">
        <f t="shared" si="1"/>
        <v>0</v>
      </c>
      <c r="Q28" s="19">
        <v>0</v>
      </c>
      <c r="R28" s="19">
        <f t="shared" si="2"/>
        <v>0</v>
      </c>
      <c r="S28" s="19">
        <v>0</v>
      </c>
      <c r="T28" s="19">
        <f t="shared" si="3"/>
        <v>0</v>
      </c>
      <c r="U28" s="20"/>
      <c r="V28" s="20"/>
      <c r="W28" s="20"/>
      <c r="X28" s="40"/>
      <c r="Y28" s="51"/>
      <c r="Z28" s="51"/>
      <c r="AA28" s="51"/>
      <c r="AB28" s="51"/>
      <c r="AC28" s="51"/>
      <c r="AD28" s="51"/>
      <c r="AE28" s="51"/>
      <c r="AR28" s="7" t="s">
        <v>18</v>
      </c>
      <c r="AT28" s="7" t="s">
        <v>21</v>
      </c>
      <c r="AU28" s="7" t="s">
        <v>11</v>
      </c>
      <c r="AY28" s="2" t="s">
        <v>14</v>
      </c>
      <c r="BE28" s="8">
        <f t="shared" si="4"/>
        <v>11412</v>
      </c>
      <c r="BF28" s="8">
        <f t="shared" si="5"/>
        <v>0</v>
      </c>
      <c r="BG28" s="8">
        <f t="shared" si="6"/>
        <v>0</v>
      </c>
      <c r="BH28" s="8">
        <f t="shared" si="7"/>
        <v>0</v>
      </c>
      <c r="BI28" s="8">
        <f t="shared" si="8"/>
        <v>0</v>
      </c>
      <c r="BJ28" s="2" t="s">
        <v>10</v>
      </c>
      <c r="BK28" s="8">
        <f t="shared" si="9"/>
        <v>11412</v>
      </c>
      <c r="BL28" s="2" t="s">
        <v>16</v>
      </c>
      <c r="BM28" s="7" t="s">
        <v>66</v>
      </c>
    </row>
    <row r="29" spans="1:65" s="1" customFormat="1" ht="16.5" customHeight="1">
      <c r="A29" s="6"/>
      <c r="B29" s="39">
        <v>12</v>
      </c>
      <c r="C29" s="11" t="s">
        <v>67</v>
      </c>
      <c r="D29" s="11" t="s">
        <v>21</v>
      </c>
      <c r="E29" s="12" t="s">
        <v>68</v>
      </c>
      <c r="F29" s="13" t="s">
        <v>69</v>
      </c>
      <c r="G29" s="14" t="s">
        <v>23</v>
      </c>
      <c r="H29" s="49">
        <v>28</v>
      </c>
      <c r="I29" s="15">
        <v>33450</v>
      </c>
      <c r="J29" s="15">
        <f t="shared" si="0"/>
        <v>936600</v>
      </c>
      <c r="K29" s="13" t="s">
        <v>19</v>
      </c>
      <c r="L29" s="16"/>
      <c r="M29" s="17" t="s">
        <v>0</v>
      </c>
      <c r="N29" s="18" t="s">
        <v>9</v>
      </c>
      <c r="O29" s="19">
        <v>0</v>
      </c>
      <c r="P29" s="19">
        <f t="shared" si="1"/>
        <v>0</v>
      </c>
      <c r="Q29" s="19">
        <v>0</v>
      </c>
      <c r="R29" s="19">
        <f t="shared" si="2"/>
        <v>0</v>
      </c>
      <c r="S29" s="19">
        <v>0</v>
      </c>
      <c r="T29" s="19">
        <f t="shared" si="3"/>
        <v>0</v>
      </c>
      <c r="U29" s="20"/>
      <c r="V29" s="20"/>
      <c r="W29" s="20"/>
      <c r="X29" s="40"/>
      <c r="Y29" s="51"/>
      <c r="Z29" s="51"/>
      <c r="AA29" s="51"/>
      <c r="AB29" s="51"/>
      <c r="AC29" s="51"/>
      <c r="AD29" s="51"/>
      <c r="AE29" s="51"/>
      <c r="AR29" s="7" t="s">
        <v>18</v>
      </c>
      <c r="AT29" s="7" t="s">
        <v>21</v>
      </c>
      <c r="AU29" s="7" t="s">
        <v>11</v>
      </c>
      <c r="AY29" s="2" t="s">
        <v>14</v>
      </c>
      <c r="BE29" s="8">
        <f t="shared" si="4"/>
        <v>936600</v>
      </c>
      <c r="BF29" s="8">
        <f t="shared" si="5"/>
        <v>0</v>
      </c>
      <c r="BG29" s="8">
        <f t="shared" si="6"/>
        <v>0</v>
      </c>
      <c r="BH29" s="8">
        <f t="shared" si="7"/>
        <v>0</v>
      </c>
      <c r="BI29" s="8">
        <f t="shared" si="8"/>
        <v>0</v>
      </c>
      <c r="BJ29" s="2" t="s">
        <v>10</v>
      </c>
      <c r="BK29" s="8">
        <f t="shared" si="9"/>
        <v>936600</v>
      </c>
      <c r="BL29" s="2" t="s">
        <v>16</v>
      </c>
      <c r="BM29" s="7" t="s">
        <v>70</v>
      </c>
    </row>
    <row r="30" spans="1:65" s="1" customFormat="1" ht="16.5" customHeight="1">
      <c r="A30" s="6"/>
      <c r="B30" s="39">
        <v>13</v>
      </c>
      <c r="C30" s="11" t="s">
        <v>71</v>
      </c>
      <c r="D30" s="11" t="s">
        <v>21</v>
      </c>
      <c r="E30" s="12" t="s">
        <v>20</v>
      </c>
      <c r="F30" s="13" t="s">
        <v>53</v>
      </c>
      <c r="G30" s="14" t="s">
        <v>23</v>
      </c>
      <c r="H30" s="49">
        <v>28</v>
      </c>
      <c r="I30" s="15">
        <v>417</v>
      </c>
      <c r="J30" s="15">
        <f t="shared" si="0"/>
        <v>11676</v>
      </c>
      <c r="K30" s="13" t="s">
        <v>19</v>
      </c>
      <c r="L30" s="16"/>
      <c r="M30" s="17" t="s">
        <v>0</v>
      </c>
      <c r="N30" s="18" t="s">
        <v>9</v>
      </c>
      <c r="O30" s="19">
        <v>0</v>
      </c>
      <c r="P30" s="19">
        <f t="shared" si="1"/>
        <v>0</v>
      </c>
      <c r="Q30" s="19">
        <v>0.0004</v>
      </c>
      <c r="R30" s="19">
        <f t="shared" si="2"/>
        <v>0.0112</v>
      </c>
      <c r="S30" s="19">
        <v>0</v>
      </c>
      <c r="T30" s="19">
        <f t="shared" si="3"/>
        <v>0</v>
      </c>
      <c r="U30" s="20"/>
      <c r="V30" s="20"/>
      <c r="W30" s="20"/>
      <c r="X30" s="40"/>
      <c r="Y30" s="51"/>
      <c r="Z30" s="51"/>
      <c r="AA30" s="51"/>
      <c r="AB30" s="51"/>
      <c r="AC30" s="51"/>
      <c r="AD30" s="51"/>
      <c r="AE30" s="51"/>
      <c r="AR30" s="7" t="s">
        <v>18</v>
      </c>
      <c r="AT30" s="7" t="s">
        <v>21</v>
      </c>
      <c r="AU30" s="7" t="s">
        <v>11</v>
      </c>
      <c r="AY30" s="2" t="s">
        <v>14</v>
      </c>
      <c r="BE30" s="8">
        <f t="shared" si="4"/>
        <v>11676</v>
      </c>
      <c r="BF30" s="8">
        <f t="shared" si="5"/>
        <v>0</v>
      </c>
      <c r="BG30" s="8">
        <f t="shared" si="6"/>
        <v>0</v>
      </c>
      <c r="BH30" s="8">
        <f t="shared" si="7"/>
        <v>0</v>
      </c>
      <c r="BI30" s="8">
        <f t="shared" si="8"/>
        <v>0</v>
      </c>
      <c r="BJ30" s="2" t="s">
        <v>10</v>
      </c>
      <c r="BK30" s="8">
        <f t="shared" si="9"/>
        <v>11676</v>
      </c>
      <c r="BL30" s="2" t="s">
        <v>16</v>
      </c>
      <c r="BM30" s="7" t="s">
        <v>72</v>
      </c>
    </row>
    <row r="31" spans="1:65" s="1" customFormat="1" ht="16.5" customHeight="1">
      <c r="A31" s="6"/>
      <c r="B31" s="39">
        <v>14</v>
      </c>
      <c r="C31" s="11" t="s">
        <v>73</v>
      </c>
      <c r="D31" s="11" t="s">
        <v>21</v>
      </c>
      <c r="E31" s="12" t="s">
        <v>74</v>
      </c>
      <c r="F31" s="13" t="s">
        <v>75</v>
      </c>
      <c r="G31" s="14" t="s">
        <v>23</v>
      </c>
      <c r="H31" s="49">
        <v>28</v>
      </c>
      <c r="I31" s="15">
        <v>682</v>
      </c>
      <c r="J31" s="15">
        <f t="shared" si="0"/>
        <v>19096</v>
      </c>
      <c r="K31" s="13" t="s">
        <v>19</v>
      </c>
      <c r="L31" s="16"/>
      <c r="M31" s="17" t="s">
        <v>0</v>
      </c>
      <c r="N31" s="18" t="s">
        <v>9</v>
      </c>
      <c r="O31" s="19">
        <v>0</v>
      </c>
      <c r="P31" s="19">
        <f t="shared" si="1"/>
        <v>0</v>
      </c>
      <c r="Q31" s="19">
        <v>0</v>
      </c>
      <c r="R31" s="19">
        <f t="shared" si="2"/>
        <v>0</v>
      </c>
      <c r="S31" s="19">
        <v>0</v>
      </c>
      <c r="T31" s="19">
        <f t="shared" si="3"/>
        <v>0</v>
      </c>
      <c r="U31" s="20"/>
      <c r="V31" s="20"/>
      <c r="W31" s="20"/>
      <c r="X31" s="40"/>
      <c r="Y31" s="51"/>
      <c r="Z31" s="51"/>
      <c r="AA31" s="51"/>
      <c r="AB31" s="51"/>
      <c r="AC31" s="51"/>
      <c r="AD31" s="51"/>
      <c r="AE31" s="51"/>
      <c r="AR31" s="7" t="s">
        <v>18</v>
      </c>
      <c r="AT31" s="7" t="s">
        <v>21</v>
      </c>
      <c r="AU31" s="7" t="s">
        <v>11</v>
      </c>
      <c r="AY31" s="2" t="s">
        <v>14</v>
      </c>
      <c r="BE31" s="8">
        <f t="shared" si="4"/>
        <v>19096</v>
      </c>
      <c r="BF31" s="8">
        <f t="shared" si="5"/>
        <v>0</v>
      </c>
      <c r="BG31" s="8">
        <f t="shared" si="6"/>
        <v>0</v>
      </c>
      <c r="BH31" s="8">
        <f t="shared" si="7"/>
        <v>0</v>
      </c>
      <c r="BI31" s="8">
        <f t="shared" si="8"/>
        <v>0</v>
      </c>
      <c r="BJ31" s="2" t="s">
        <v>10</v>
      </c>
      <c r="BK31" s="8">
        <f t="shared" si="9"/>
        <v>19096</v>
      </c>
      <c r="BL31" s="2" t="s">
        <v>16</v>
      </c>
      <c r="BM31" s="7" t="s">
        <v>76</v>
      </c>
    </row>
    <row r="32" spans="1:65" s="1" customFormat="1" ht="16.5" customHeight="1">
      <c r="A32" s="6"/>
      <c r="B32" s="39">
        <v>15</v>
      </c>
      <c r="C32" s="11" t="s">
        <v>77</v>
      </c>
      <c r="D32" s="11" t="s">
        <v>21</v>
      </c>
      <c r="E32" s="12" t="s">
        <v>78</v>
      </c>
      <c r="F32" s="13" t="s">
        <v>79</v>
      </c>
      <c r="G32" s="14" t="s">
        <v>23</v>
      </c>
      <c r="H32" s="49">
        <v>1</v>
      </c>
      <c r="I32" s="15">
        <v>4092</v>
      </c>
      <c r="J32" s="15">
        <f t="shared" si="0"/>
        <v>4092</v>
      </c>
      <c r="K32" s="13" t="s">
        <v>19</v>
      </c>
      <c r="L32" s="16"/>
      <c r="M32" s="17" t="s">
        <v>0</v>
      </c>
      <c r="N32" s="18" t="s">
        <v>9</v>
      </c>
      <c r="O32" s="19">
        <v>0</v>
      </c>
      <c r="P32" s="19">
        <f t="shared" si="1"/>
        <v>0</v>
      </c>
      <c r="Q32" s="19">
        <v>0.0178</v>
      </c>
      <c r="R32" s="19">
        <f t="shared" si="2"/>
        <v>0.0178</v>
      </c>
      <c r="S32" s="19">
        <v>0</v>
      </c>
      <c r="T32" s="19">
        <f t="shared" si="3"/>
        <v>0</v>
      </c>
      <c r="U32" s="20"/>
      <c r="V32" s="20"/>
      <c r="W32" s="20"/>
      <c r="X32" s="40"/>
      <c r="Y32" s="51"/>
      <c r="Z32" s="51"/>
      <c r="AA32" s="51"/>
      <c r="AB32" s="51"/>
      <c r="AC32" s="51"/>
      <c r="AD32" s="51"/>
      <c r="AE32" s="51"/>
      <c r="AR32" s="7" t="s">
        <v>18</v>
      </c>
      <c r="AT32" s="7" t="s">
        <v>21</v>
      </c>
      <c r="AU32" s="7" t="s">
        <v>11</v>
      </c>
      <c r="AY32" s="2" t="s">
        <v>14</v>
      </c>
      <c r="BE32" s="8">
        <f t="shared" si="4"/>
        <v>4092</v>
      </c>
      <c r="BF32" s="8">
        <f t="shared" si="5"/>
        <v>0</v>
      </c>
      <c r="BG32" s="8">
        <f t="shared" si="6"/>
        <v>0</v>
      </c>
      <c r="BH32" s="8">
        <f t="shared" si="7"/>
        <v>0</v>
      </c>
      <c r="BI32" s="8">
        <f t="shared" si="8"/>
        <v>0</v>
      </c>
      <c r="BJ32" s="2" t="s">
        <v>10</v>
      </c>
      <c r="BK32" s="8">
        <f t="shared" si="9"/>
        <v>4092</v>
      </c>
      <c r="BL32" s="2" t="s">
        <v>16</v>
      </c>
      <c r="BM32" s="7" t="s">
        <v>80</v>
      </c>
    </row>
    <row r="33" spans="1:65" s="1" customFormat="1" ht="16.5" customHeight="1">
      <c r="A33" s="6"/>
      <c r="B33" s="39">
        <v>16</v>
      </c>
      <c r="C33" s="11" t="s">
        <v>81</v>
      </c>
      <c r="D33" s="11" t="s">
        <v>21</v>
      </c>
      <c r="E33" s="12" t="s">
        <v>82</v>
      </c>
      <c r="F33" s="13" t="s">
        <v>83</v>
      </c>
      <c r="G33" s="14" t="s">
        <v>23</v>
      </c>
      <c r="H33" s="49">
        <v>4</v>
      </c>
      <c r="I33" s="15">
        <v>2076</v>
      </c>
      <c r="J33" s="15">
        <f t="shared" si="0"/>
        <v>8304</v>
      </c>
      <c r="K33" s="13" t="s">
        <v>19</v>
      </c>
      <c r="L33" s="16"/>
      <c r="M33" s="17" t="s">
        <v>0</v>
      </c>
      <c r="N33" s="18" t="s">
        <v>9</v>
      </c>
      <c r="O33" s="19">
        <v>0</v>
      </c>
      <c r="P33" s="19">
        <f t="shared" si="1"/>
        <v>0</v>
      </c>
      <c r="Q33" s="19">
        <v>0.012</v>
      </c>
      <c r="R33" s="19">
        <f t="shared" si="2"/>
        <v>0.048</v>
      </c>
      <c r="S33" s="19">
        <v>0</v>
      </c>
      <c r="T33" s="19">
        <f t="shared" si="3"/>
        <v>0</v>
      </c>
      <c r="U33" s="20"/>
      <c r="V33" s="20"/>
      <c r="W33" s="20"/>
      <c r="X33" s="40"/>
      <c r="Y33" s="51"/>
      <c r="Z33" s="51"/>
      <c r="AA33" s="51"/>
      <c r="AB33" s="51"/>
      <c r="AC33" s="51"/>
      <c r="AD33" s="51"/>
      <c r="AE33" s="51"/>
      <c r="AR33" s="7" t="s">
        <v>18</v>
      </c>
      <c r="AT33" s="7" t="s">
        <v>21</v>
      </c>
      <c r="AU33" s="7" t="s">
        <v>11</v>
      </c>
      <c r="AY33" s="2" t="s">
        <v>14</v>
      </c>
      <c r="BE33" s="8">
        <f t="shared" si="4"/>
        <v>8304</v>
      </c>
      <c r="BF33" s="8">
        <f t="shared" si="5"/>
        <v>0</v>
      </c>
      <c r="BG33" s="8">
        <f t="shared" si="6"/>
        <v>0</v>
      </c>
      <c r="BH33" s="8">
        <f t="shared" si="7"/>
        <v>0</v>
      </c>
      <c r="BI33" s="8">
        <f t="shared" si="8"/>
        <v>0</v>
      </c>
      <c r="BJ33" s="2" t="s">
        <v>10</v>
      </c>
      <c r="BK33" s="8">
        <f t="shared" si="9"/>
        <v>8304</v>
      </c>
      <c r="BL33" s="2" t="s">
        <v>16</v>
      </c>
      <c r="BM33" s="7" t="s">
        <v>84</v>
      </c>
    </row>
    <row r="34" spans="1:65" s="1" customFormat="1" ht="16.5" customHeight="1">
      <c r="A34" s="6"/>
      <c r="B34" s="39">
        <v>17</v>
      </c>
      <c r="C34" s="11" t="s">
        <v>17</v>
      </c>
      <c r="D34" s="11" t="s">
        <v>21</v>
      </c>
      <c r="E34" s="12" t="s">
        <v>85</v>
      </c>
      <c r="F34" s="13" t="s">
        <v>86</v>
      </c>
      <c r="G34" s="14" t="s">
        <v>23</v>
      </c>
      <c r="H34" s="49">
        <v>1</v>
      </c>
      <c r="I34" s="15">
        <v>7590</v>
      </c>
      <c r="J34" s="15">
        <f t="shared" si="0"/>
        <v>7590</v>
      </c>
      <c r="K34" s="13" t="s">
        <v>19</v>
      </c>
      <c r="L34" s="16"/>
      <c r="M34" s="17" t="s">
        <v>0</v>
      </c>
      <c r="N34" s="18" t="s">
        <v>9</v>
      </c>
      <c r="O34" s="19">
        <v>0</v>
      </c>
      <c r="P34" s="19">
        <f t="shared" si="1"/>
        <v>0</v>
      </c>
      <c r="Q34" s="19">
        <v>0</v>
      </c>
      <c r="R34" s="19">
        <f t="shared" si="2"/>
        <v>0</v>
      </c>
      <c r="S34" s="19">
        <v>0</v>
      </c>
      <c r="T34" s="19">
        <f t="shared" si="3"/>
        <v>0</v>
      </c>
      <c r="U34" s="20"/>
      <c r="V34" s="20"/>
      <c r="W34" s="20"/>
      <c r="X34" s="40"/>
      <c r="Y34" s="51"/>
      <c r="Z34" s="51"/>
      <c r="AA34" s="51"/>
      <c r="AB34" s="51"/>
      <c r="AC34" s="51"/>
      <c r="AD34" s="51"/>
      <c r="AE34" s="51"/>
      <c r="AR34" s="7" t="s">
        <v>18</v>
      </c>
      <c r="AT34" s="7" t="s">
        <v>21</v>
      </c>
      <c r="AU34" s="7" t="s">
        <v>11</v>
      </c>
      <c r="AY34" s="2" t="s">
        <v>14</v>
      </c>
      <c r="BE34" s="8">
        <f t="shared" si="4"/>
        <v>7590</v>
      </c>
      <c r="BF34" s="8">
        <f t="shared" si="5"/>
        <v>0</v>
      </c>
      <c r="BG34" s="8">
        <f t="shared" si="6"/>
        <v>0</v>
      </c>
      <c r="BH34" s="8">
        <f t="shared" si="7"/>
        <v>0</v>
      </c>
      <c r="BI34" s="8">
        <f t="shared" si="8"/>
        <v>0</v>
      </c>
      <c r="BJ34" s="2" t="s">
        <v>10</v>
      </c>
      <c r="BK34" s="8">
        <f t="shared" si="9"/>
        <v>7590</v>
      </c>
      <c r="BL34" s="2" t="s">
        <v>16</v>
      </c>
      <c r="BM34" s="7" t="s">
        <v>87</v>
      </c>
    </row>
    <row r="35" spans="1:65" s="1" customFormat="1" ht="16.5" customHeight="1">
      <c r="A35" s="6"/>
      <c r="B35" s="55">
        <v>18</v>
      </c>
      <c r="C35" s="56" t="s">
        <v>88</v>
      </c>
      <c r="D35" s="56" t="s">
        <v>21</v>
      </c>
      <c r="E35" s="57" t="s">
        <v>89</v>
      </c>
      <c r="F35" s="58" t="s">
        <v>90</v>
      </c>
      <c r="G35" s="59" t="s">
        <v>23</v>
      </c>
      <c r="H35" s="60">
        <v>8</v>
      </c>
      <c r="I35" s="61">
        <v>196.2</v>
      </c>
      <c r="J35" s="61">
        <f t="shared" si="0"/>
        <v>1569.6</v>
      </c>
      <c r="K35" s="58" t="s">
        <v>19</v>
      </c>
      <c r="L35" s="62"/>
      <c r="M35" s="63" t="s">
        <v>0</v>
      </c>
      <c r="N35" s="64" t="s">
        <v>9</v>
      </c>
      <c r="O35" s="65">
        <v>0</v>
      </c>
      <c r="P35" s="65">
        <f t="shared" si="1"/>
        <v>0</v>
      </c>
      <c r="Q35" s="65">
        <v>0</v>
      </c>
      <c r="R35" s="65">
        <f t="shared" si="2"/>
        <v>0</v>
      </c>
      <c r="S35" s="65">
        <v>0</v>
      </c>
      <c r="T35" s="65">
        <f t="shared" si="3"/>
        <v>0</v>
      </c>
      <c r="U35" s="66"/>
      <c r="V35" s="66"/>
      <c r="W35" s="66"/>
      <c r="X35" s="67"/>
      <c r="Y35" s="51"/>
      <c r="Z35" s="51"/>
      <c r="AA35" s="51"/>
      <c r="AB35" s="51"/>
      <c r="AC35" s="51"/>
      <c r="AD35" s="51"/>
      <c r="AE35" s="51"/>
      <c r="AR35" s="7" t="s">
        <v>18</v>
      </c>
      <c r="AT35" s="7" t="s">
        <v>21</v>
      </c>
      <c r="AU35" s="7" t="s">
        <v>11</v>
      </c>
      <c r="AY35" s="2" t="s">
        <v>14</v>
      </c>
      <c r="BE35" s="8">
        <f t="shared" si="4"/>
        <v>1569.6</v>
      </c>
      <c r="BF35" s="8">
        <f t="shared" si="5"/>
        <v>0</v>
      </c>
      <c r="BG35" s="8">
        <f t="shared" si="6"/>
        <v>0</v>
      </c>
      <c r="BH35" s="8">
        <f t="shared" si="7"/>
        <v>0</v>
      </c>
      <c r="BI35" s="8">
        <f t="shared" si="8"/>
        <v>0</v>
      </c>
      <c r="BJ35" s="2" t="s">
        <v>10</v>
      </c>
      <c r="BK35" s="8">
        <f t="shared" si="9"/>
        <v>1569.6</v>
      </c>
      <c r="BL35" s="2" t="s">
        <v>16</v>
      </c>
      <c r="BM35" s="7" t="s">
        <v>91</v>
      </c>
    </row>
    <row r="36" spans="1:65" s="1" customFormat="1" ht="16.5" customHeight="1">
      <c r="A36" s="6"/>
      <c r="B36" s="39">
        <v>19</v>
      </c>
      <c r="C36" s="11" t="s">
        <v>92</v>
      </c>
      <c r="D36" s="11" t="s">
        <v>21</v>
      </c>
      <c r="E36" s="12" t="s">
        <v>93</v>
      </c>
      <c r="F36" s="13" t="s">
        <v>94</v>
      </c>
      <c r="G36" s="14" t="s">
        <v>23</v>
      </c>
      <c r="H36" s="49">
        <v>1</v>
      </c>
      <c r="I36" s="15">
        <v>2890</v>
      </c>
      <c r="J36" s="15">
        <f t="shared" si="0"/>
        <v>2890</v>
      </c>
      <c r="K36" s="13" t="s">
        <v>19</v>
      </c>
      <c r="L36" s="16"/>
      <c r="M36" s="17" t="s">
        <v>0</v>
      </c>
      <c r="N36" s="18" t="s">
        <v>9</v>
      </c>
      <c r="O36" s="19">
        <v>0</v>
      </c>
      <c r="P36" s="19">
        <f t="shared" si="1"/>
        <v>0</v>
      </c>
      <c r="Q36" s="19">
        <v>0.0175</v>
      </c>
      <c r="R36" s="19">
        <f t="shared" si="2"/>
        <v>0.0175</v>
      </c>
      <c r="S36" s="19">
        <v>0</v>
      </c>
      <c r="T36" s="19">
        <f t="shared" si="3"/>
        <v>0</v>
      </c>
      <c r="U36" s="20"/>
      <c r="V36" s="20"/>
      <c r="W36" s="20"/>
      <c r="X36" s="40"/>
      <c r="Y36" s="51"/>
      <c r="Z36" s="51"/>
      <c r="AA36" s="51"/>
      <c r="AB36" s="51"/>
      <c r="AC36" s="51"/>
      <c r="AD36" s="51"/>
      <c r="AE36" s="51"/>
      <c r="AR36" s="7" t="s">
        <v>18</v>
      </c>
      <c r="AT36" s="7" t="s">
        <v>21</v>
      </c>
      <c r="AU36" s="7" t="s">
        <v>11</v>
      </c>
      <c r="AY36" s="2" t="s">
        <v>14</v>
      </c>
      <c r="BE36" s="8">
        <f t="shared" si="4"/>
        <v>2890</v>
      </c>
      <c r="BF36" s="8">
        <f t="shared" si="5"/>
        <v>0</v>
      </c>
      <c r="BG36" s="8">
        <f t="shared" si="6"/>
        <v>0</v>
      </c>
      <c r="BH36" s="8">
        <f t="shared" si="7"/>
        <v>0</v>
      </c>
      <c r="BI36" s="8">
        <f t="shared" si="8"/>
        <v>0</v>
      </c>
      <c r="BJ36" s="2" t="s">
        <v>10</v>
      </c>
      <c r="BK36" s="8">
        <f t="shared" si="9"/>
        <v>2890</v>
      </c>
      <c r="BL36" s="2" t="s">
        <v>16</v>
      </c>
      <c r="BM36" s="7" t="s">
        <v>95</v>
      </c>
    </row>
    <row r="37" spans="1:65" s="1" customFormat="1" ht="16.5" customHeight="1">
      <c r="A37" s="6"/>
      <c r="B37" s="39">
        <v>20</v>
      </c>
      <c r="C37" s="11" t="s">
        <v>96</v>
      </c>
      <c r="D37" s="11" t="s">
        <v>21</v>
      </c>
      <c r="E37" s="12" t="s">
        <v>97</v>
      </c>
      <c r="F37" s="13" t="s">
        <v>98</v>
      </c>
      <c r="G37" s="14" t="s">
        <v>23</v>
      </c>
      <c r="H37" s="49">
        <v>1</v>
      </c>
      <c r="I37" s="15">
        <v>7342</v>
      </c>
      <c r="J37" s="15">
        <f t="shared" si="0"/>
        <v>7342</v>
      </c>
      <c r="K37" s="13" t="s">
        <v>19</v>
      </c>
      <c r="L37" s="16"/>
      <c r="M37" s="17" t="s">
        <v>0</v>
      </c>
      <c r="N37" s="18" t="s">
        <v>9</v>
      </c>
      <c r="O37" s="19">
        <v>0</v>
      </c>
      <c r="P37" s="19">
        <f t="shared" si="1"/>
        <v>0</v>
      </c>
      <c r="Q37" s="19">
        <v>0.031</v>
      </c>
      <c r="R37" s="19">
        <f t="shared" si="2"/>
        <v>0.031</v>
      </c>
      <c r="S37" s="19">
        <v>0</v>
      </c>
      <c r="T37" s="19">
        <f t="shared" si="3"/>
        <v>0</v>
      </c>
      <c r="U37" s="20"/>
      <c r="V37" s="20"/>
      <c r="W37" s="20"/>
      <c r="X37" s="40"/>
      <c r="Y37" s="51"/>
      <c r="Z37" s="51"/>
      <c r="AA37" s="51"/>
      <c r="AB37" s="51"/>
      <c r="AC37" s="51"/>
      <c r="AD37" s="51"/>
      <c r="AE37" s="51"/>
      <c r="AR37" s="7" t="s">
        <v>18</v>
      </c>
      <c r="AT37" s="7" t="s">
        <v>21</v>
      </c>
      <c r="AU37" s="7" t="s">
        <v>11</v>
      </c>
      <c r="AY37" s="2" t="s">
        <v>14</v>
      </c>
      <c r="BE37" s="8">
        <f t="shared" si="4"/>
        <v>7342</v>
      </c>
      <c r="BF37" s="8">
        <f t="shared" si="5"/>
        <v>0</v>
      </c>
      <c r="BG37" s="8">
        <f t="shared" si="6"/>
        <v>0</v>
      </c>
      <c r="BH37" s="8">
        <f t="shared" si="7"/>
        <v>0</v>
      </c>
      <c r="BI37" s="8">
        <f t="shared" si="8"/>
        <v>0</v>
      </c>
      <c r="BJ37" s="2" t="s">
        <v>10</v>
      </c>
      <c r="BK37" s="8">
        <f t="shared" si="9"/>
        <v>7342</v>
      </c>
      <c r="BL37" s="2" t="s">
        <v>16</v>
      </c>
      <c r="BM37" s="7" t="s">
        <v>99</v>
      </c>
    </row>
    <row r="38" spans="1:65" s="1" customFormat="1" ht="16.5" customHeight="1">
      <c r="A38" s="6"/>
      <c r="B38" s="39">
        <v>21</v>
      </c>
      <c r="C38" s="11" t="s">
        <v>100</v>
      </c>
      <c r="D38" s="11" t="s">
        <v>21</v>
      </c>
      <c r="E38" s="12" t="s">
        <v>101</v>
      </c>
      <c r="F38" s="13" t="s">
        <v>102</v>
      </c>
      <c r="G38" s="14" t="s">
        <v>23</v>
      </c>
      <c r="H38" s="49">
        <v>1</v>
      </c>
      <c r="I38" s="15">
        <v>3260</v>
      </c>
      <c r="J38" s="15">
        <f t="shared" si="0"/>
        <v>3260</v>
      </c>
      <c r="K38" s="13" t="s">
        <v>15</v>
      </c>
      <c r="L38" s="16"/>
      <c r="M38" s="17" t="s">
        <v>0</v>
      </c>
      <c r="N38" s="18" t="s">
        <v>9</v>
      </c>
      <c r="O38" s="19">
        <v>0</v>
      </c>
      <c r="P38" s="19">
        <f t="shared" si="1"/>
        <v>0</v>
      </c>
      <c r="Q38" s="19">
        <v>0.0122</v>
      </c>
      <c r="R38" s="19">
        <f t="shared" si="2"/>
        <v>0.0122</v>
      </c>
      <c r="S38" s="19">
        <v>0</v>
      </c>
      <c r="T38" s="19">
        <f t="shared" si="3"/>
        <v>0</v>
      </c>
      <c r="U38" s="20"/>
      <c r="V38" s="20"/>
      <c r="W38" s="20"/>
      <c r="X38" s="40"/>
      <c r="Y38" s="51"/>
      <c r="Z38" s="51"/>
      <c r="AA38" s="51"/>
      <c r="AB38" s="51"/>
      <c r="AC38" s="51"/>
      <c r="AD38" s="51"/>
      <c r="AE38" s="51"/>
      <c r="AR38" s="7" t="s">
        <v>18</v>
      </c>
      <c r="AT38" s="7" t="s">
        <v>21</v>
      </c>
      <c r="AU38" s="7" t="s">
        <v>11</v>
      </c>
      <c r="AY38" s="2" t="s">
        <v>14</v>
      </c>
      <c r="BE38" s="8">
        <f t="shared" si="4"/>
        <v>3260</v>
      </c>
      <c r="BF38" s="8">
        <f t="shared" si="5"/>
        <v>0</v>
      </c>
      <c r="BG38" s="8">
        <f t="shared" si="6"/>
        <v>0</v>
      </c>
      <c r="BH38" s="8">
        <f t="shared" si="7"/>
        <v>0</v>
      </c>
      <c r="BI38" s="8">
        <f t="shared" si="8"/>
        <v>0</v>
      </c>
      <c r="BJ38" s="2" t="s">
        <v>10</v>
      </c>
      <c r="BK38" s="8">
        <f t="shared" si="9"/>
        <v>3260</v>
      </c>
      <c r="BL38" s="2" t="s">
        <v>16</v>
      </c>
      <c r="BM38" s="7" t="s">
        <v>103</v>
      </c>
    </row>
    <row r="39" spans="1:65" s="1" customFormat="1" ht="16.5" customHeight="1">
      <c r="A39" s="6"/>
      <c r="B39" s="39">
        <v>22</v>
      </c>
      <c r="C39" s="11" t="s">
        <v>104</v>
      </c>
      <c r="D39" s="11" t="s">
        <v>21</v>
      </c>
      <c r="E39" s="12" t="s">
        <v>105</v>
      </c>
      <c r="F39" s="13" t="s">
        <v>106</v>
      </c>
      <c r="G39" s="14" t="s">
        <v>23</v>
      </c>
      <c r="H39" s="49">
        <v>1</v>
      </c>
      <c r="I39" s="15">
        <v>2780</v>
      </c>
      <c r="J39" s="15">
        <f t="shared" si="0"/>
        <v>2780</v>
      </c>
      <c r="K39" s="13" t="s">
        <v>15</v>
      </c>
      <c r="L39" s="16"/>
      <c r="M39" s="17" t="s">
        <v>0</v>
      </c>
      <c r="N39" s="18" t="s">
        <v>9</v>
      </c>
      <c r="O39" s="19">
        <v>0</v>
      </c>
      <c r="P39" s="19">
        <f t="shared" si="1"/>
        <v>0</v>
      </c>
      <c r="Q39" s="19">
        <v>0.009</v>
      </c>
      <c r="R39" s="19">
        <f t="shared" si="2"/>
        <v>0.009</v>
      </c>
      <c r="S39" s="19">
        <v>0</v>
      </c>
      <c r="T39" s="19">
        <f t="shared" si="3"/>
        <v>0</v>
      </c>
      <c r="U39" s="20"/>
      <c r="V39" s="20"/>
      <c r="W39" s="20"/>
      <c r="X39" s="40"/>
      <c r="Y39" s="51"/>
      <c r="Z39" s="51"/>
      <c r="AA39" s="51"/>
      <c r="AB39" s="51"/>
      <c r="AC39" s="51"/>
      <c r="AD39" s="51"/>
      <c r="AE39" s="51"/>
      <c r="AR39" s="7" t="s">
        <v>18</v>
      </c>
      <c r="AT39" s="7" t="s">
        <v>21</v>
      </c>
      <c r="AU39" s="7" t="s">
        <v>11</v>
      </c>
      <c r="AY39" s="2" t="s">
        <v>14</v>
      </c>
      <c r="BE39" s="8">
        <f t="shared" si="4"/>
        <v>2780</v>
      </c>
      <c r="BF39" s="8">
        <f t="shared" si="5"/>
        <v>0</v>
      </c>
      <c r="BG39" s="8">
        <f t="shared" si="6"/>
        <v>0</v>
      </c>
      <c r="BH39" s="8">
        <f t="shared" si="7"/>
        <v>0</v>
      </c>
      <c r="BI39" s="8">
        <f t="shared" si="8"/>
        <v>0</v>
      </c>
      <c r="BJ39" s="2" t="s">
        <v>10</v>
      </c>
      <c r="BK39" s="8">
        <f t="shared" si="9"/>
        <v>2780</v>
      </c>
      <c r="BL39" s="2" t="s">
        <v>16</v>
      </c>
      <c r="BM39" s="7" t="s">
        <v>107</v>
      </c>
    </row>
    <row r="40" spans="1:65" s="1" customFormat="1" ht="16.5" customHeight="1">
      <c r="A40" s="6"/>
      <c r="B40" s="39">
        <v>23</v>
      </c>
      <c r="C40" s="11" t="s">
        <v>108</v>
      </c>
      <c r="D40" s="11" t="s">
        <v>21</v>
      </c>
      <c r="E40" s="12" t="s">
        <v>109</v>
      </c>
      <c r="F40" s="13" t="s">
        <v>110</v>
      </c>
      <c r="G40" s="14" t="s">
        <v>23</v>
      </c>
      <c r="H40" s="49">
        <v>4</v>
      </c>
      <c r="I40" s="15">
        <v>8628</v>
      </c>
      <c r="J40" s="15">
        <f t="shared" si="0"/>
        <v>34512</v>
      </c>
      <c r="K40" s="13" t="s">
        <v>19</v>
      </c>
      <c r="L40" s="16"/>
      <c r="M40" s="17" t="s">
        <v>0</v>
      </c>
      <c r="N40" s="18" t="s">
        <v>9</v>
      </c>
      <c r="O40" s="19">
        <v>0</v>
      </c>
      <c r="P40" s="19">
        <f t="shared" si="1"/>
        <v>0</v>
      </c>
      <c r="Q40" s="19">
        <v>0</v>
      </c>
      <c r="R40" s="19">
        <f t="shared" si="2"/>
        <v>0</v>
      </c>
      <c r="S40" s="19">
        <v>0</v>
      </c>
      <c r="T40" s="19">
        <f t="shared" si="3"/>
        <v>0</v>
      </c>
      <c r="U40" s="20"/>
      <c r="V40" s="20"/>
      <c r="W40" s="20"/>
      <c r="X40" s="40"/>
      <c r="Y40" s="51"/>
      <c r="Z40" s="51"/>
      <c r="AA40" s="51"/>
      <c r="AB40" s="51"/>
      <c r="AC40" s="51"/>
      <c r="AD40" s="51"/>
      <c r="AE40" s="51"/>
      <c r="AR40" s="7" t="s">
        <v>18</v>
      </c>
      <c r="AT40" s="7" t="s">
        <v>21</v>
      </c>
      <c r="AU40" s="7" t="s">
        <v>11</v>
      </c>
      <c r="AY40" s="2" t="s">
        <v>14</v>
      </c>
      <c r="BE40" s="8">
        <f t="shared" si="4"/>
        <v>34512</v>
      </c>
      <c r="BF40" s="8">
        <f t="shared" si="5"/>
        <v>0</v>
      </c>
      <c r="BG40" s="8">
        <f t="shared" si="6"/>
        <v>0</v>
      </c>
      <c r="BH40" s="8">
        <f t="shared" si="7"/>
        <v>0</v>
      </c>
      <c r="BI40" s="8">
        <f t="shared" si="8"/>
        <v>0</v>
      </c>
      <c r="BJ40" s="2" t="s">
        <v>10</v>
      </c>
      <c r="BK40" s="8">
        <f t="shared" si="9"/>
        <v>34512</v>
      </c>
      <c r="BL40" s="2" t="s">
        <v>16</v>
      </c>
      <c r="BM40" s="7" t="s">
        <v>111</v>
      </c>
    </row>
    <row r="41" spans="1:65" s="1" customFormat="1" ht="16.5" customHeight="1">
      <c r="A41" s="6"/>
      <c r="B41" s="39">
        <v>24</v>
      </c>
      <c r="C41" s="11" t="s">
        <v>112</v>
      </c>
      <c r="D41" s="11" t="s">
        <v>21</v>
      </c>
      <c r="E41" s="12" t="s">
        <v>113</v>
      </c>
      <c r="F41" s="13" t="s">
        <v>114</v>
      </c>
      <c r="G41" s="14" t="s">
        <v>23</v>
      </c>
      <c r="H41" s="49">
        <v>3</v>
      </c>
      <c r="I41" s="15">
        <v>3426</v>
      </c>
      <c r="J41" s="15">
        <f t="shared" si="0"/>
        <v>10278</v>
      </c>
      <c r="K41" s="13" t="s">
        <v>19</v>
      </c>
      <c r="L41" s="16"/>
      <c r="M41" s="17" t="s">
        <v>0</v>
      </c>
      <c r="N41" s="18" t="s">
        <v>9</v>
      </c>
      <c r="O41" s="19">
        <v>0</v>
      </c>
      <c r="P41" s="19">
        <f t="shared" si="1"/>
        <v>0</v>
      </c>
      <c r="Q41" s="19">
        <v>0.0176</v>
      </c>
      <c r="R41" s="19">
        <f t="shared" si="2"/>
        <v>0.0528</v>
      </c>
      <c r="S41" s="19">
        <v>0</v>
      </c>
      <c r="T41" s="19">
        <f t="shared" si="3"/>
        <v>0</v>
      </c>
      <c r="U41" s="20"/>
      <c r="V41" s="20"/>
      <c r="W41" s="20"/>
      <c r="X41" s="40"/>
      <c r="Y41" s="51"/>
      <c r="Z41" s="51"/>
      <c r="AA41" s="51"/>
      <c r="AB41" s="51"/>
      <c r="AC41" s="51"/>
      <c r="AD41" s="51"/>
      <c r="AE41" s="51"/>
      <c r="AR41" s="7" t="s">
        <v>18</v>
      </c>
      <c r="AT41" s="7" t="s">
        <v>21</v>
      </c>
      <c r="AU41" s="7" t="s">
        <v>11</v>
      </c>
      <c r="AY41" s="2" t="s">
        <v>14</v>
      </c>
      <c r="BE41" s="8">
        <f t="shared" si="4"/>
        <v>10278</v>
      </c>
      <c r="BF41" s="8">
        <f t="shared" si="5"/>
        <v>0</v>
      </c>
      <c r="BG41" s="8">
        <f t="shared" si="6"/>
        <v>0</v>
      </c>
      <c r="BH41" s="8">
        <f t="shared" si="7"/>
        <v>0</v>
      </c>
      <c r="BI41" s="8">
        <f t="shared" si="8"/>
        <v>0</v>
      </c>
      <c r="BJ41" s="2" t="s">
        <v>10</v>
      </c>
      <c r="BK41" s="8">
        <f t="shared" si="9"/>
        <v>10278</v>
      </c>
      <c r="BL41" s="2" t="s">
        <v>16</v>
      </c>
      <c r="BM41" s="7" t="s">
        <v>115</v>
      </c>
    </row>
    <row r="42" spans="1:65" s="1" customFormat="1" ht="16.5" customHeight="1">
      <c r="A42" s="6"/>
      <c r="B42" s="39">
        <v>25</v>
      </c>
      <c r="C42" s="11" t="s">
        <v>116</v>
      </c>
      <c r="D42" s="11" t="s">
        <v>21</v>
      </c>
      <c r="E42" s="12" t="s">
        <v>117</v>
      </c>
      <c r="F42" s="13" t="s">
        <v>118</v>
      </c>
      <c r="G42" s="14" t="s">
        <v>23</v>
      </c>
      <c r="H42" s="49">
        <v>4</v>
      </c>
      <c r="I42" s="15">
        <v>5747</v>
      </c>
      <c r="J42" s="15">
        <f t="shared" si="0"/>
        <v>22988</v>
      </c>
      <c r="K42" s="13" t="s">
        <v>19</v>
      </c>
      <c r="L42" s="16"/>
      <c r="M42" s="17" t="s">
        <v>0</v>
      </c>
      <c r="N42" s="18" t="s">
        <v>9</v>
      </c>
      <c r="O42" s="19">
        <v>0</v>
      </c>
      <c r="P42" s="19">
        <f t="shared" si="1"/>
        <v>0</v>
      </c>
      <c r="Q42" s="19">
        <v>0.0295</v>
      </c>
      <c r="R42" s="19">
        <f t="shared" si="2"/>
        <v>0.118</v>
      </c>
      <c r="S42" s="19">
        <v>0</v>
      </c>
      <c r="T42" s="19">
        <f t="shared" si="3"/>
        <v>0</v>
      </c>
      <c r="U42" s="20"/>
      <c r="V42" s="20"/>
      <c r="W42" s="20"/>
      <c r="X42" s="40"/>
      <c r="Y42" s="51"/>
      <c r="Z42" s="51"/>
      <c r="AA42" s="51"/>
      <c r="AB42" s="51"/>
      <c r="AC42" s="51"/>
      <c r="AD42" s="51"/>
      <c r="AE42" s="51"/>
      <c r="AR42" s="7" t="s">
        <v>18</v>
      </c>
      <c r="AT42" s="7" t="s">
        <v>21</v>
      </c>
      <c r="AU42" s="7" t="s">
        <v>11</v>
      </c>
      <c r="AY42" s="2" t="s">
        <v>14</v>
      </c>
      <c r="BE42" s="8">
        <f t="shared" si="4"/>
        <v>22988</v>
      </c>
      <c r="BF42" s="8">
        <f t="shared" si="5"/>
        <v>0</v>
      </c>
      <c r="BG42" s="8">
        <f t="shared" si="6"/>
        <v>0</v>
      </c>
      <c r="BH42" s="8">
        <f t="shared" si="7"/>
        <v>0</v>
      </c>
      <c r="BI42" s="8">
        <f t="shared" si="8"/>
        <v>0</v>
      </c>
      <c r="BJ42" s="2" t="s">
        <v>10</v>
      </c>
      <c r="BK42" s="8">
        <f t="shared" si="9"/>
        <v>22988</v>
      </c>
      <c r="BL42" s="2" t="s">
        <v>16</v>
      </c>
      <c r="BM42" s="7" t="s">
        <v>119</v>
      </c>
    </row>
    <row r="43" spans="1:65" s="1" customFormat="1" ht="16.5" customHeight="1">
      <c r="A43" s="6"/>
      <c r="B43" s="39">
        <v>26</v>
      </c>
      <c r="C43" s="11" t="s">
        <v>120</v>
      </c>
      <c r="D43" s="11" t="s">
        <v>21</v>
      </c>
      <c r="E43" s="12" t="s">
        <v>121</v>
      </c>
      <c r="F43" s="13" t="s">
        <v>122</v>
      </c>
      <c r="G43" s="14" t="s">
        <v>23</v>
      </c>
      <c r="H43" s="49">
        <v>2</v>
      </c>
      <c r="I43" s="15">
        <v>4851</v>
      </c>
      <c r="J43" s="15">
        <f t="shared" si="0"/>
        <v>9702</v>
      </c>
      <c r="K43" s="13" t="s">
        <v>19</v>
      </c>
      <c r="L43" s="16"/>
      <c r="M43" s="17" t="s">
        <v>0</v>
      </c>
      <c r="N43" s="18" t="s">
        <v>9</v>
      </c>
      <c r="O43" s="19">
        <v>0</v>
      </c>
      <c r="P43" s="19">
        <f t="shared" si="1"/>
        <v>0</v>
      </c>
      <c r="Q43" s="19">
        <v>0.0222</v>
      </c>
      <c r="R43" s="19">
        <f t="shared" si="2"/>
        <v>0.0444</v>
      </c>
      <c r="S43" s="19">
        <v>0</v>
      </c>
      <c r="T43" s="19">
        <f t="shared" si="3"/>
        <v>0</v>
      </c>
      <c r="U43" s="20"/>
      <c r="V43" s="20"/>
      <c r="W43" s="20"/>
      <c r="X43" s="40"/>
      <c r="Y43" s="51"/>
      <c r="Z43" s="51"/>
      <c r="AA43" s="51"/>
      <c r="AB43" s="51"/>
      <c r="AC43" s="51"/>
      <c r="AD43" s="51"/>
      <c r="AE43" s="51"/>
      <c r="AR43" s="7" t="s">
        <v>18</v>
      </c>
      <c r="AT43" s="7" t="s">
        <v>21</v>
      </c>
      <c r="AU43" s="7" t="s">
        <v>11</v>
      </c>
      <c r="AY43" s="2" t="s">
        <v>14</v>
      </c>
      <c r="BE43" s="8">
        <f t="shared" si="4"/>
        <v>9702</v>
      </c>
      <c r="BF43" s="8">
        <f t="shared" si="5"/>
        <v>0</v>
      </c>
      <c r="BG43" s="8">
        <f t="shared" si="6"/>
        <v>0</v>
      </c>
      <c r="BH43" s="8">
        <f t="shared" si="7"/>
        <v>0</v>
      </c>
      <c r="BI43" s="8">
        <f t="shared" si="8"/>
        <v>0</v>
      </c>
      <c r="BJ43" s="2" t="s">
        <v>10</v>
      </c>
      <c r="BK43" s="8">
        <f t="shared" si="9"/>
        <v>9702</v>
      </c>
      <c r="BL43" s="2" t="s">
        <v>16</v>
      </c>
      <c r="BM43" s="7" t="s">
        <v>123</v>
      </c>
    </row>
    <row r="44" spans="1:65" s="1" customFormat="1" ht="16.5" customHeight="1">
      <c r="A44" s="6"/>
      <c r="B44" s="39">
        <v>27</v>
      </c>
      <c r="C44" s="11" t="s">
        <v>124</v>
      </c>
      <c r="D44" s="11" t="s">
        <v>21</v>
      </c>
      <c r="E44" s="12" t="s">
        <v>125</v>
      </c>
      <c r="F44" s="13" t="s">
        <v>126</v>
      </c>
      <c r="G44" s="14" t="s">
        <v>23</v>
      </c>
      <c r="H44" s="49">
        <v>1</v>
      </c>
      <c r="I44" s="15">
        <v>24498</v>
      </c>
      <c r="J44" s="15">
        <f t="shared" si="0"/>
        <v>24498</v>
      </c>
      <c r="K44" s="13" t="s">
        <v>19</v>
      </c>
      <c r="L44" s="16"/>
      <c r="M44" s="17" t="s">
        <v>0</v>
      </c>
      <c r="N44" s="18" t="s">
        <v>9</v>
      </c>
      <c r="O44" s="19">
        <v>0</v>
      </c>
      <c r="P44" s="19">
        <f t="shared" si="1"/>
        <v>0</v>
      </c>
      <c r="Q44" s="19">
        <v>0</v>
      </c>
      <c r="R44" s="19">
        <f t="shared" si="2"/>
        <v>0</v>
      </c>
      <c r="S44" s="19">
        <v>0</v>
      </c>
      <c r="T44" s="19">
        <f t="shared" si="3"/>
        <v>0</v>
      </c>
      <c r="U44" s="20"/>
      <c r="V44" s="20"/>
      <c r="W44" s="20"/>
      <c r="X44" s="40"/>
      <c r="Y44" s="51"/>
      <c r="Z44" s="51"/>
      <c r="AA44" s="51"/>
      <c r="AB44" s="51"/>
      <c r="AC44" s="51"/>
      <c r="AD44" s="51"/>
      <c r="AE44" s="51"/>
      <c r="AR44" s="7" t="s">
        <v>18</v>
      </c>
      <c r="AT44" s="7" t="s">
        <v>21</v>
      </c>
      <c r="AU44" s="7" t="s">
        <v>11</v>
      </c>
      <c r="AY44" s="2" t="s">
        <v>14</v>
      </c>
      <c r="BE44" s="8">
        <f t="shared" si="4"/>
        <v>24498</v>
      </c>
      <c r="BF44" s="8">
        <f t="shared" si="5"/>
        <v>0</v>
      </c>
      <c r="BG44" s="8">
        <f t="shared" si="6"/>
        <v>0</v>
      </c>
      <c r="BH44" s="8">
        <f t="shared" si="7"/>
        <v>0</v>
      </c>
      <c r="BI44" s="8">
        <f t="shared" si="8"/>
        <v>0</v>
      </c>
      <c r="BJ44" s="2" t="s">
        <v>10</v>
      </c>
      <c r="BK44" s="8">
        <f t="shared" si="9"/>
        <v>24498</v>
      </c>
      <c r="BL44" s="2" t="s">
        <v>16</v>
      </c>
      <c r="BM44" s="7" t="s">
        <v>127</v>
      </c>
    </row>
    <row r="45" spans="1:65" s="1" customFormat="1" ht="16.5" customHeight="1">
      <c r="A45" s="6"/>
      <c r="B45" s="39">
        <v>28</v>
      </c>
      <c r="C45" s="11" t="s">
        <v>128</v>
      </c>
      <c r="D45" s="11" t="s">
        <v>21</v>
      </c>
      <c r="E45" s="12" t="s">
        <v>129</v>
      </c>
      <c r="F45" s="13" t="s">
        <v>130</v>
      </c>
      <c r="G45" s="14" t="s">
        <v>23</v>
      </c>
      <c r="H45" s="49">
        <v>3</v>
      </c>
      <c r="I45" s="15">
        <v>11915</v>
      </c>
      <c r="J45" s="15">
        <f t="shared" si="0"/>
        <v>35745</v>
      </c>
      <c r="K45" s="13" t="s">
        <v>19</v>
      </c>
      <c r="L45" s="16"/>
      <c r="M45" s="17" t="s">
        <v>0</v>
      </c>
      <c r="N45" s="18" t="s">
        <v>9</v>
      </c>
      <c r="O45" s="19">
        <v>0</v>
      </c>
      <c r="P45" s="19">
        <f t="shared" si="1"/>
        <v>0</v>
      </c>
      <c r="Q45" s="19">
        <v>0.0365</v>
      </c>
      <c r="R45" s="19">
        <f t="shared" si="2"/>
        <v>0.10949999999999999</v>
      </c>
      <c r="S45" s="19">
        <v>0</v>
      </c>
      <c r="T45" s="19">
        <f t="shared" si="3"/>
        <v>0</v>
      </c>
      <c r="U45" s="20"/>
      <c r="V45" s="20"/>
      <c r="W45" s="20"/>
      <c r="X45" s="40"/>
      <c r="Y45" s="51"/>
      <c r="Z45" s="51"/>
      <c r="AA45" s="51"/>
      <c r="AB45" s="51"/>
      <c r="AC45" s="51"/>
      <c r="AD45" s="51"/>
      <c r="AE45" s="51"/>
      <c r="AR45" s="7" t="s">
        <v>18</v>
      </c>
      <c r="AT45" s="7" t="s">
        <v>21</v>
      </c>
      <c r="AU45" s="7" t="s">
        <v>11</v>
      </c>
      <c r="AY45" s="2" t="s">
        <v>14</v>
      </c>
      <c r="BE45" s="8">
        <f t="shared" si="4"/>
        <v>35745</v>
      </c>
      <c r="BF45" s="8">
        <f t="shared" si="5"/>
        <v>0</v>
      </c>
      <c r="BG45" s="8">
        <f t="shared" si="6"/>
        <v>0</v>
      </c>
      <c r="BH45" s="8">
        <f t="shared" si="7"/>
        <v>0</v>
      </c>
      <c r="BI45" s="8">
        <f t="shared" si="8"/>
        <v>0</v>
      </c>
      <c r="BJ45" s="2" t="s">
        <v>10</v>
      </c>
      <c r="BK45" s="8">
        <f t="shared" si="9"/>
        <v>35745</v>
      </c>
      <c r="BL45" s="2" t="s">
        <v>16</v>
      </c>
      <c r="BM45" s="7" t="s">
        <v>131</v>
      </c>
    </row>
    <row r="46" spans="1:65" s="1" customFormat="1" ht="16.5" customHeight="1">
      <c r="A46" s="6"/>
      <c r="B46" s="39">
        <v>29</v>
      </c>
      <c r="C46" s="11" t="s">
        <v>132</v>
      </c>
      <c r="D46" s="11" t="s">
        <v>21</v>
      </c>
      <c r="E46" s="12" t="s">
        <v>133</v>
      </c>
      <c r="F46" s="13" t="s">
        <v>134</v>
      </c>
      <c r="G46" s="14" t="s">
        <v>23</v>
      </c>
      <c r="H46" s="49">
        <v>4.04</v>
      </c>
      <c r="I46" s="15">
        <v>12798.2</v>
      </c>
      <c r="J46" s="15">
        <f t="shared" si="0"/>
        <v>51704.73</v>
      </c>
      <c r="K46" s="13" t="s">
        <v>19</v>
      </c>
      <c r="L46" s="16"/>
      <c r="M46" s="17" t="s">
        <v>0</v>
      </c>
      <c r="N46" s="18" t="s">
        <v>9</v>
      </c>
      <c r="O46" s="19">
        <v>0</v>
      </c>
      <c r="P46" s="19">
        <f t="shared" si="1"/>
        <v>0</v>
      </c>
      <c r="Q46" s="19">
        <v>0.0412</v>
      </c>
      <c r="R46" s="19">
        <f t="shared" si="2"/>
        <v>0.166448</v>
      </c>
      <c r="S46" s="19">
        <v>0</v>
      </c>
      <c r="T46" s="19">
        <f t="shared" si="3"/>
        <v>0</v>
      </c>
      <c r="U46" s="20"/>
      <c r="V46" s="20"/>
      <c r="W46" s="20"/>
      <c r="X46" s="40"/>
      <c r="Y46" s="51"/>
      <c r="Z46" s="51"/>
      <c r="AA46" s="51"/>
      <c r="AB46" s="51"/>
      <c r="AC46" s="51"/>
      <c r="AD46" s="51"/>
      <c r="AE46" s="51"/>
      <c r="AR46" s="7" t="s">
        <v>18</v>
      </c>
      <c r="AT46" s="7" t="s">
        <v>21</v>
      </c>
      <c r="AU46" s="7" t="s">
        <v>11</v>
      </c>
      <c r="AY46" s="2" t="s">
        <v>14</v>
      </c>
      <c r="BE46" s="8">
        <f t="shared" si="4"/>
        <v>51704.73</v>
      </c>
      <c r="BF46" s="8">
        <f t="shared" si="5"/>
        <v>0</v>
      </c>
      <c r="BG46" s="8">
        <f t="shared" si="6"/>
        <v>0</v>
      </c>
      <c r="BH46" s="8">
        <f t="shared" si="7"/>
        <v>0</v>
      </c>
      <c r="BI46" s="8">
        <f t="shared" si="8"/>
        <v>0</v>
      </c>
      <c r="BJ46" s="2" t="s">
        <v>10</v>
      </c>
      <c r="BK46" s="8">
        <f t="shared" si="9"/>
        <v>51704.73</v>
      </c>
      <c r="BL46" s="2" t="s">
        <v>16</v>
      </c>
      <c r="BM46" s="7" t="s">
        <v>135</v>
      </c>
    </row>
    <row r="47" spans="1:65" s="1" customFormat="1" ht="16.5" customHeight="1">
      <c r="A47" s="6"/>
      <c r="B47" s="39">
        <v>30</v>
      </c>
      <c r="C47" s="11" t="s">
        <v>136</v>
      </c>
      <c r="D47" s="11" t="s">
        <v>21</v>
      </c>
      <c r="E47" s="12" t="s">
        <v>137</v>
      </c>
      <c r="F47" s="13" t="s">
        <v>138</v>
      </c>
      <c r="G47" s="14" t="s">
        <v>23</v>
      </c>
      <c r="H47" s="49">
        <v>2</v>
      </c>
      <c r="I47" s="15">
        <v>13649</v>
      </c>
      <c r="J47" s="15">
        <f t="shared" si="0"/>
        <v>27298</v>
      </c>
      <c r="K47" s="13" t="s">
        <v>19</v>
      </c>
      <c r="L47" s="16"/>
      <c r="M47" s="17" t="s">
        <v>0</v>
      </c>
      <c r="N47" s="18" t="s">
        <v>9</v>
      </c>
      <c r="O47" s="19">
        <v>0</v>
      </c>
      <c r="P47" s="19">
        <f t="shared" si="1"/>
        <v>0</v>
      </c>
      <c r="Q47" s="19">
        <v>0.0491</v>
      </c>
      <c r="R47" s="19">
        <f t="shared" si="2"/>
        <v>0.0982</v>
      </c>
      <c r="S47" s="19">
        <v>0</v>
      </c>
      <c r="T47" s="19">
        <f t="shared" si="3"/>
        <v>0</v>
      </c>
      <c r="U47" s="20"/>
      <c r="V47" s="20"/>
      <c r="W47" s="20"/>
      <c r="X47" s="40"/>
      <c r="Y47" s="51"/>
      <c r="Z47" s="51"/>
      <c r="AA47" s="51"/>
      <c r="AB47" s="51"/>
      <c r="AC47" s="51"/>
      <c r="AD47" s="51"/>
      <c r="AE47" s="51"/>
      <c r="AR47" s="7" t="s">
        <v>18</v>
      </c>
      <c r="AT47" s="7" t="s">
        <v>21</v>
      </c>
      <c r="AU47" s="7" t="s">
        <v>11</v>
      </c>
      <c r="AY47" s="2" t="s">
        <v>14</v>
      </c>
      <c r="BE47" s="8">
        <f t="shared" si="4"/>
        <v>27298</v>
      </c>
      <c r="BF47" s="8">
        <f t="shared" si="5"/>
        <v>0</v>
      </c>
      <c r="BG47" s="8">
        <f t="shared" si="6"/>
        <v>0</v>
      </c>
      <c r="BH47" s="8">
        <f t="shared" si="7"/>
        <v>0</v>
      </c>
      <c r="BI47" s="8">
        <f t="shared" si="8"/>
        <v>0</v>
      </c>
      <c r="BJ47" s="2" t="s">
        <v>10</v>
      </c>
      <c r="BK47" s="8">
        <f t="shared" si="9"/>
        <v>27298</v>
      </c>
      <c r="BL47" s="2" t="s">
        <v>16</v>
      </c>
      <c r="BM47" s="7" t="s">
        <v>139</v>
      </c>
    </row>
    <row r="48" spans="1:65" s="1" customFormat="1" ht="16.5" customHeight="1">
      <c r="A48" s="6"/>
      <c r="B48" s="39">
        <v>31</v>
      </c>
      <c r="C48" s="11" t="s">
        <v>140</v>
      </c>
      <c r="D48" s="11" t="s">
        <v>21</v>
      </c>
      <c r="E48" s="12" t="s">
        <v>141</v>
      </c>
      <c r="F48" s="13" t="s">
        <v>57</v>
      </c>
      <c r="G48" s="14" t="s">
        <v>23</v>
      </c>
      <c r="H48" s="49">
        <v>24</v>
      </c>
      <c r="I48" s="15">
        <v>2532.7</v>
      </c>
      <c r="J48" s="15">
        <f t="shared" si="0"/>
        <v>60784.8</v>
      </c>
      <c r="K48" s="13" t="s">
        <v>19</v>
      </c>
      <c r="L48" s="16"/>
      <c r="M48" s="17" t="s">
        <v>0</v>
      </c>
      <c r="N48" s="18" t="s">
        <v>9</v>
      </c>
      <c r="O48" s="19">
        <v>0</v>
      </c>
      <c r="P48" s="19">
        <f t="shared" si="1"/>
        <v>0</v>
      </c>
      <c r="Q48" s="19">
        <v>0.0006</v>
      </c>
      <c r="R48" s="19">
        <f t="shared" si="2"/>
        <v>0.0144</v>
      </c>
      <c r="S48" s="19">
        <v>0</v>
      </c>
      <c r="T48" s="19">
        <f t="shared" si="3"/>
        <v>0</v>
      </c>
      <c r="U48" s="20"/>
      <c r="V48" s="20"/>
      <c r="W48" s="20"/>
      <c r="X48" s="40"/>
      <c r="Y48" s="51"/>
      <c r="Z48" s="51"/>
      <c r="AA48" s="51"/>
      <c r="AB48" s="51"/>
      <c r="AC48" s="51"/>
      <c r="AD48" s="51"/>
      <c r="AE48" s="51"/>
      <c r="AR48" s="7" t="s">
        <v>18</v>
      </c>
      <c r="AT48" s="7" t="s">
        <v>21</v>
      </c>
      <c r="AU48" s="7" t="s">
        <v>11</v>
      </c>
      <c r="AY48" s="2" t="s">
        <v>14</v>
      </c>
      <c r="BE48" s="8">
        <f t="shared" si="4"/>
        <v>60784.8</v>
      </c>
      <c r="BF48" s="8">
        <f t="shared" si="5"/>
        <v>0</v>
      </c>
      <c r="BG48" s="8">
        <f t="shared" si="6"/>
        <v>0</v>
      </c>
      <c r="BH48" s="8">
        <f t="shared" si="7"/>
        <v>0</v>
      </c>
      <c r="BI48" s="8">
        <f t="shared" si="8"/>
        <v>0</v>
      </c>
      <c r="BJ48" s="2" t="s">
        <v>10</v>
      </c>
      <c r="BK48" s="8">
        <f t="shared" si="9"/>
        <v>60784.8</v>
      </c>
      <c r="BL48" s="2" t="s">
        <v>16</v>
      </c>
      <c r="BM48" s="7" t="s">
        <v>142</v>
      </c>
    </row>
    <row r="49" spans="1:65" s="1" customFormat="1" ht="16.5" customHeight="1">
      <c r="A49" s="6"/>
      <c r="B49" s="39">
        <v>32</v>
      </c>
      <c r="C49" s="11" t="s">
        <v>143</v>
      </c>
      <c r="D49" s="11" t="s">
        <v>21</v>
      </c>
      <c r="E49" s="12" t="s">
        <v>144</v>
      </c>
      <c r="F49" s="13" t="s">
        <v>145</v>
      </c>
      <c r="G49" s="14" t="s">
        <v>23</v>
      </c>
      <c r="H49" s="49">
        <v>6</v>
      </c>
      <c r="I49" s="15">
        <v>11100</v>
      </c>
      <c r="J49" s="15">
        <f t="shared" si="0"/>
        <v>66600</v>
      </c>
      <c r="K49" s="13" t="s">
        <v>19</v>
      </c>
      <c r="L49" s="16"/>
      <c r="M49" s="17" t="s">
        <v>0</v>
      </c>
      <c r="N49" s="18" t="s">
        <v>9</v>
      </c>
      <c r="O49" s="19">
        <v>0</v>
      </c>
      <c r="P49" s="19">
        <f t="shared" si="1"/>
        <v>0</v>
      </c>
      <c r="Q49" s="19">
        <v>0.0421</v>
      </c>
      <c r="R49" s="19">
        <f t="shared" si="2"/>
        <v>0.2526</v>
      </c>
      <c r="S49" s="19">
        <v>0</v>
      </c>
      <c r="T49" s="19">
        <f t="shared" si="3"/>
        <v>0</v>
      </c>
      <c r="U49" s="20"/>
      <c r="V49" s="20"/>
      <c r="W49" s="20"/>
      <c r="X49" s="40"/>
      <c r="Y49" s="51"/>
      <c r="Z49" s="51"/>
      <c r="AA49" s="51"/>
      <c r="AB49" s="51"/>
      <c r="AC49" s="51"/>
      <c r="AD49" s="51"/>
      <c r="AE49" s="51"/>
      <c r="AR49" s="7" t="s">
        <v>18</v>
      </c>
      <c r="AT49" s="7" t="s">
        <v>21</v>
      </c>
      <c r="AU49" s="7" t="s">
        <v>11</v>
      </c>
      <c r="AY49" s="2" t="s">
        <v>14</v>
      </c>
      <c r="BE49" s="8">
        <f t="shared" si="4"/>
        <v>66600</v>
      </c>
      <c r="BF49" s="8">
        <f t="shared" si="5"/>
        <v>0</v>
      </c>
      <c r="BG49" s="8">
        <f t="shared" si="6"/>
        <v>0</v>
      </c>
      <c r="BH49" s="8">
        <f t="shared" si="7"/>
        <v>0</v>
      </c>
      <c r="BI49" s="8">
        <f t="shared" si="8"/>
        <v>0</v>
      </c>
      <c r="BJ49" s="2" t="s">
        <v>10</v>
      </c>
      <c r="BK49" s="8">
        <f t="shared" si="9"/>
        <v>66600</v>
      </c>
      <c r="BL49" s="2" t="s">
        <v>16</v>
      </c>
      <c r="BM49" s="7" t="s">
        <v>146</v>
      </c>
    </row>
    <row r="50" spans="1:65" s="1" customFormat="1" ht="16.5" customHeight="1">
      <c r="A50" s="6"/>
      <c r="B50" s="39">
        <v>33</v>
      </c>
      <c r="C50" s="11" t="s">
        <v>147</v>
      </c>
      <c r="D50" s="11" t="s">
        <v>21</v>
      </c>
      <c r="E50" s="12" t="s">
        <v>148</v>
      </c>
      <c r="F50" s="13" t="s">
        <v>149</v>
      </c>
      <c r="G50" s="14" t="s">
        <v>23</v>
      </c>
      <c r="H50" s="49">
        <v>1</v>
      </c>
      <c r="I50" s="15">
        <v>10060</v>
      </c>
      <c r="J50" s="15">
        <f t="shared" si="0"/>
        <v>10060</v>
      </c>
      <c r="K50" s="13" t="s">
        <v>19</v>
      </c>
      <c r="L50" s="16"/>
      <c r="M50" s="17" t="s">
        <v>0</v>
      </c>
      <c r="N50" s="18" t="s">
        <v>9</v>
      </c>
      <c r="O50" s="19">
        <v>0</v>
      </c>
      <c r="P50" s="19">
        <f t="shared" si="1"/>
        <v>0</v>
      </c>
      <c r="Q50" s="19">
        <v>0.0456</v>
      </c>
      <c r="R50" s="19">
        <f t="shared" si="2"/>
        <v>0.0456</v>
      </c>
      <c r="S50" s="19">
        <v>0</v>
      </c>
      <c r="T50" s="19">
        <f t="shared" si="3"/>
        <v>0</v>
      </c>
      <c r="U50" s="20"/>
      <c r="V50" s="20"/>
      <c r="W50" s="20"/>
      <c r="X50" s="40"/>
      <c r="Y50" s="51"/>
      <c r="Z50" s="51"/>
      <c r="AA50" s="51"/>
      <c r="AB50" s="51"/>
      <c r="AC50" s="51"/>
      <c r="AD50" s="51"/>
      <c r="AE50" s="51"/>
      <c r="AR50" s="7" t="s">
        <v>18</v>
      </c>
      <c r="AT50" s="7" t="s">
        <v>21</v>
      </c>
      <c r="AU50" s="7" t="s">
        <v>11</v>
      </c>
      <c r="AY50" s="2" t="s">
        <v>14</v>
      </c>
      <c r="BE50" s="8">
        <f t="shared" si="4"/>
        <v>10060</v>
      </c>
      <c r="BF50" s="8">
        <f t="shared" si="5"/>
        <v>0</v>
      </c>
      <c r="BG50" s="8">
        <f t="shared" si="6"/>
        <v>0</v>
      </c>
      <c r="BH50" s="8">
        <f t="shared" si="7"/>
        <v>0</v>
      </c>
      <c r="BI50" s="8">
        <f t="shared" si="8"/>
        <v>0</v>
      </c>
      <c r="BJ50" s="2" t="s">
        <v>10</v>
      </c>
      <c r="BK50" s="8">
        <f t="shared" si="9"/>
        <v>10060</v>
      </c>
      <c r="BL50" s="2" t="s">
        <v>16</v>
      </c>
      <c r="BM50" s="7" t="s">
        <v>150</v>
      </c>
    </row>
    <row r="51" spans="1:65" s="1" customFormat="1" ht="16.5" customHeight="1">
      <c r="A51" s="6"/>
      <c r="B51" s="39">
        <v>34</v>
      </c>
      <c r="C51" s="11" t="s">
        <v>151</v>
      </c>
      <c r="D51" s="11" t="s">
        <v>21</v>
      </c>
      <c r="E51" s="12" t="s">
        <v>152</v>
      </c>
      <c r="F51" s="13" t="s">
        <v>153</v>
      </c>
      <c r="G51" s="14" t="s">
        <v>23</v>
      </c>
      <c r="H51" s="49">
        <v>1</v>
      </c>
      <c r="I51" s="15">
        <v>16975</v>
      </c>
      <c r="J51" s="15">
        <f t="shared" si="0"/>
        <v>16975</v>
      </c>
      <c r="K51" s="13" t="s">
        <v>19</v>
      </c>
      <c r="L51" s="16"/>
      <c r="M51" s="17" t="s">
        <v>0</v>
      </c>
      <c r="N51" s="18" t="s">
        <v>9</v>
      </c>
      <c r="O51" s="19">
        <v>0</v>
      </c>
      <c r="P51" s="19">
        <f t="shared" si="1"/>
        <v>0</v>
      </c>
      <c r="Q51" s="19">
        <v>0.0518</v>
      </c>
      <c r="R51" s="19">
        <f t="shared" si="2"/>
        <v>0.0518</v>
      </c>
      <c r="S51" s="19">
        <v>0</v>
      </c>
      <c r="T51" s="19">
        <f t="shared" si="3"/>
        <v>0</v>
      </c>
      <c r="U51" s="20"/>
      <c r="V51" s="20"/>
      <c r="W51" s="20"/>
      <c r="X51" s="40"/>
      <c r="Y51" s="51"/>
      <c r="Z51" s="51"/>
      <c r="AA51" s="51"/>
      <c r="AB51" s="51"/>
      <c r="AC51" s="51"/>
      <c r="AD51" s="51"/>
      <c r="AE51" s="51"/>
      <c r="AR51" s="7" t="s">
        <v>18</v>
      </c>
      <c r="AT51" s="7" t="s">
        <v>21</v>
      </c>
      <c r="AU51" s="7" t="s">
        <v>11</v>
      </c>
      <c r="AY51" s="2" t="s">
        <v>14</v>
      </c>
      <c r="BE51" s="8">
        <f t="shared" si="4"/>
        <v>16975</v>
      </c>
      <c r="BF51" s="8">
        <f t="shared" si="5"/>
        <v>0</v>
      </c>
      <c r="BG51" s="8">
        <f t="shared" si="6"/>
        <v>0</v>
      </c>
      <c r="BH51" s="8">
        <f t="shared" si="7"/>
        <v>0</v>
      </c>
      <c r="BI51" s="8">
        <f t="shared" si="8"/>
        <v>0</v>
      </c>
      <c r="BJ51" s="2" t="s">
        <v>10</v>
      </c>
      <c r="BK51" s="8">
        <f t="shared" si="9"/>
        <v>16975</v>
      </c>
      <c r="BL51" s="2" t="s">
        <v>16</v>
      </c>
      <c r="BM51" s="7" t="s">
        <v>154</v>
      </c>
    </row>
    <row r="52" spans="1:65" s="1" customFormat="1" ht="16.5" customHeight="1">
      <c r="A52" s="6"/>
      <c r="B52" s="39">
        <v>35</v>
      </c>
      <c r="C52" s="11" t="s">
        <v>155</v>
      </c>
      <c r="D52" s="11" t="s">
        <v>21</v>
      </c>
      <c r="E52" s="12" t="s">
        <v>156</v>
      </c>
      <c r="F52" s="13" t="s">
        <v>157</v>
      </c>
      <c r="G52" s="14" t="s">
        <v>23</v>
      </c>
      <c r="H52" s="49">
        <v>2</v>
      </c>
      <c r="I52" s="15">
        <v>19354</v>
      </c>
      <c r="J52" s="15">
        <f t="shared" si="0"/>
        <v>38708</v>
      </c>
      <c r="K52" s="13" t="s">
        <v>19</v>
      </c>
      <c r="L52" s="16"/>
      <c r="M52" s="17" t="s">
        <v>0</v>
      </c>
      <c r="N52" s="18" t="s">
        <v>9</v>
      </c>
      <c r="O52" s="19">
        <v>0</v>
      </c>
      <c r="P52" s="19">
        <f t="shared" si="1"/>
        <v>0</v>
      </c>
      <c r="Q52" s="19">
        <v>0.101</v>
      </c>
      <c r="R52" s="19">
        <f t="shared" si="2"/>
        <v>0.202</v>
      </c>
      <c r="S52" s="19">
        <v>0</v>
      </c>
      <c r="T52" s="19">
        <f t="shared" si="3"/>
        <v>0</v>
      </c>
      <c r="U52" s="20"/>
      <c r="V52" s="20"/>
      <c r="W52" s="20"/>
      <c r="X52" s="40"/>
      <c r="Y52" s="51"/>
      <c r="Z52" s="51"/>
      <c r="AA52" s="51"/>
      <c r="AB52" s="51"/>
      <c r="AC52" s="51"/>
      <c r="AD52" s="51"/>
      <c r="AE52" s="51"/>
      <c r="AR52" s="7" t="s">
        <v>18</v>
      </c>
      <c r="AT52" s="7" t="s">
        <v>21</v>
      </c>
      <c r="AU52" s="7" t="s">
        <v>11</v>
      </c>
      <c r="AY52" s="2" t="s">
        <v>14</v>
      </c>
      <c r="BE52" s="8">
        <f t="shared" si="4"/>
        <v>38708</v>
      </c>
      <c r="BF52" s="8">
        <f t="shared" si="5"/>
        <v>0</v>
      </c>
      <c r="BG52" s="8">
        <f t="shared" si="6"/>
        <v>0</v>
      </c>
      <c r="BH52" s="8">
        <f t="shared" si="7"/>
        <v>0</v>
      </c>
      <c r="BI52" s="8">
        <f t="shared" si="8"/>
        <v>0</v>
      </c>
      <c r="BJ52" s="2" t="s">
        <v>10</v>
      </c>
      <c r="BK52" s="8">
        <f t="shared" si="9"/>
        <v>38708</v>
      </c>
      <c r="BL52" s="2" t="s">
        <v>16</v>
      </c>
      <c r="BM52" s="7" t="s">
        <v>158</v>
      </c>
    </row>
    <row r="53" spans="1:65" s="1" customFormat="1" ht="16.5" customHeight="1">
      <c r="A53" s="6"/>
      <c r="B53" s="55">
        <v>36</v>
      </c>
      <c r="C53" s="56" t="s">
        <v>159</v>
      </c>
      <c r="D53" s="56" t="s">
        <v>21</v>
      </c>
      <c r="E53" s="57" t="s">
        <v>160</v>
      </c>
      <c r="F53" s="58" t="s">
        <v>161</v>
      </c>
      <c r="G53" s="59" t="s">
        <v>23</v>
      </c>
      <c r="H53" s="60">
        <v>1</v>
      </c>
      <c r="I53" s="61">
        <v>18700</v>
      </c>
      <c r="J53" s="61">
        <f t="shared" si="0"/>
        <v>18700</v>
      </c>
      <c r="K53" s="58" t="s">
        <v>15</v>
      </c>
      <c r="L53" s="62"/>
      <c r="M53" s="63" t="s">
        <v>0</v>
      </c>
      <c r="N53" s="64" t="s">
        <v>9</v>
      </c>
      <c r="O53" s="65">
        <v>0</v>
      </c>
      <c r="P53" s="65">
        <f t="shared" si="1"/>
        <v>0</v>
      </c>
      <c r="Q53" s="65">
        <v>0.0171</v>
      </c>
      <c r="R53" s="65">
        <f t="shared" si="2"/>
        <v>0.0171</v>
      </c>
      <c r="S53" s="65">
        <v>0</v>
      </c>
      <c r="T53" s="65">
        <f t="shared" si="3"/>
        <v>0</v>
      </c>
      <c r="U53" s="66"/>
      <c r="V53" s="66"/>
      <c r="W53" s="66"/>
      <c r="X53" s="67"/>
      <c r="Y53" s="51"/>
      <c r="Z53" s="51"/>
      <c r="AA53" s="51"/>
      <c r="AB53" s="51"/>
      <c r="AC53" s="51"/>
      <c r="AD53" s="51"/>
      <c r="AE53" s="51"/>
      <c r="AR53" s="7" t="s">
        <v>18</v>
      </c>
      <c r="AT53" s="7" t="s">
        <v>21</v>
      </c>
      <c r="AU53" s="7" t="s">
        <v>11</v>
      </c>
      <c r="AY53" s="2" t="s">
        <v>14</v>
      </c>
      <c r="BE53" s="8">
        <f t="shared" si="4"/>
        <v>18700</v>
      </c>
      <c r="BF53" s="8">
        <f t="shared" si="5"/>
        <v>0</v>
      </c>
      <c r="BG53" s="8">
        <f t="shared" si="6"/>
        <v>0</v>
      </c>
      <c r="BH53" s="8">
        <f t="shared" si="7"/>
        <v>0</v>
      </c>
      <c r="BI53" s="8">
        <f t="shared" si="8"/>
        <v>0</v>
      </c>
      <c r="BJ53" s="2" t="s">
        <v>10</v>
      </c>
      <c r="BK53" s="8">
        <f t="shared" si="9"/>
        <v>18700</v>
      </c>
      <c r="BL53" s="2" t="s">
        <v>16</v>
      </c>
      <c r="BM53" s="7" t="s">
        <v>162</v>
      </c>
    </row>
    <row r="54" spans="1:65" s="1" customFormat="1" ht="16.5" customHeight="1">
      <c r="A54" s="6"/>
      <c r="B54" s="39">
        <v>37</v>
      </c>
      <c r="C54" s="11" t="s">
        <v>163</v>
      </c>
      <c r="D54" s="11" t="s">
        <v>21</v>
      </c>
      <c r="E54" s="12" t="s">
        <v>164</v>
      </c>
      <c r="F54" s="13" t="s">
        <v>165</v>
      </c>
      <c r="G54" s="14" t="s">
        <v>23</v>
      </c>
      <c r="H54" s="49">
        <v>2</v>
      </c>
      <c r="I54" s="15">
        <v>6780</v>
      </c>
      <c r="J54" s="15">
        <f t="shared" si="0"/>
        <v>13560</v>
      </c>
      <c r="K54" s="13" t="s">
        <v>15</v>
      </c>
      <c r="L54" s="16"/>
      <c r="M54" s="17" t="s">
        <v>0</v>
      </c>
      <c r="N54" s="18" t="s">
        <v>9</v>
      </c>
      <c r="O54" s="19">
        <v>0</v>
      </c>
      <c r="P54" s="19">
        <f t="shared" si="1"/>
        <v>0</v>
      </c>
      <c r="Q54" s="19">
        <v>0.0322</v>
      </c>
      <c r="R54" s="19">
        <f t="shared" si="2"/>
        <v>0.0644</v>
      </c>
      <c r="S54" s="19">
        <v>0</v>
      </c>
      <c r="T54" s="19">
        <f t="shared" si="3"/>
        <v>0</v>
      </c>
      <c r="U54" s="20"/>
      <c r="V54" s="20"/>
      <c r="W54" s="20"/>
      <c r="X54" s="40"/>
      <c r="Y54" s="51"/>
      <c r="Z54" s="51"/>
      <c r="AA54" s="51"/>
      <c r="AB54" s="51"/>
      <c r="AC54" s="51"/>
      <c r="AD54" s="51"/>
      <c r="AE54" s="51"/>
      <c r="AR54" s="7" t="s">
        <v>18</v>
      </c>
      <c r="AT54" s="7" t="s">
        <v>21</v>
      </c>
      <c r="AU54" s="7" t="s">
        <v>11</v>
      </c>
      <c r="AY54" s="2" t="s">
        <v>14</v>
      </c>
      <c r="BE54" s="8">
        <f t="shared" si="4"/>
        <v>13560</v>
      </c>
      <c r="BF54" s="8">
        <f t="shared" si="5"/>
        <v>0</v>
      </c>
      <c r="BG54" s="8">
        <f t="shared" si="6"/>
        <v>0</v>
      </c>
      <c r="BH54" s="8">
        <f t="shared" si="7"/>
        <v>0</v>
      </c>
      <c r="BI54" s="8">
        <f t="shared" si="8"/>
        <v>0</v>
      </c>
      <c r="BJ54" s="2" t="s">
        <v>10</v>
      </c>
      <c r="BK54" s="8">
        <f t="shared" si="9"/>
        <v>13560</v>
      </c>
      <c r="BL54" s="2" t="s">
        <v>16</v>
      </c>
      <c r="BM54" s="7" t="s">
        <v>166</v>
      </c>
    </row>
    <row r="55" spans="1:65" s="1" customFormat="1" ht="16.5" customHeight="1">
      <c r="A55" s="6"/>
      <c r="B55" s="55">
        <v>38</v>
      </c>
      <c r="C55" s="56" t="s">
        <v>167</v>
      </c>
      <c r="D55" s="56" t="s">
        <v>21</v>
      </c>
      <c r="E55" s="57" t="s">
        <v>168</v>
      </c>
      <c r="F55" s="58" t="s">
        <v>169</v>
      </c>
      <c r="G55" s="59" t="s">
        <v>23</v>
      </c>
      <c r="H55" s="60">
        <v>2</v>
      </c>
      <c r="I55" s="61">
        <v>1235</v>
      </c>
      <c r="J55" s="61">
        <f t="shared" si="0"/>
        <v>2470</v>
      </c>
      <c r="K55" s="58" t="s">
        <v>19</v>
      </c>
      <c r="L55" s="62"/>
      <c r="M55" s="63" t="s">
        <v>0</v>
      </c>
      <c r="N55" s="64" t="s">
        <v>9</v>
      </c>
      <c r="O55" s="65">
        <v>0</v>
      </c>
      <c r="P55" s="65">
        <f t="shared" si="1"/>
        <v>0</v>
      </c>
      <c r="Q55" s="65">
        <v>0.004</v>
      </c>
      <c r="R55" s="65">
        <f t="shared" si="2"/>
        <v>0.008</v>
      </c>
      <c r="S55" s="65">
        <v>0</v>
      </c>
      <c r="T55" s="65">
        <f t="shared" si="3"/>
        <v>0</v>
      </c>
      <c r="U55" s="66"/>
      <c r="V55" s="66"/>
      <c r="W55" s="66"/>
      <c r="X55" s="67"/>
      <c r="Y55" s="51"/>
      <c r="Z55" s="51"/>
      <c r="AA55" s="51"/>
      <c r="AB55" s="51"/>
      <c r="AC55" s="51"/>
      <c r="AD55" s="51"/>
      <c r="AE55" s="51"/>
      <c r="AR55" s="7" t="s">
        <v>18</v>
      </c>
      <c r="AT55" s="7" t="s">
        <v>21</v>
      </c>
      <c r="AU55" s="7" t="s">
        <v>11</v>
      </c>
      <c r="AY55" s="2" t="s">
        <v>14</v>
      </c>
      <c r="BE55" s="8">
        <f t="shared" si="4"/>
        <v>2470</v>
      </c>
      <c r="BF55" s="8">
        <f t="shared" si="5"/>
        <v>0</v>
      </c>
      <c r="BG55" s="8">
        <f t="shared" si="6"/>
        <v>0</v>
      </c>
      <c r="BH55" s="8">
        <f t="shared" si="7"/>
        <v>0</v>
      </c>
      <c r="BI55" s="8">
        <f t="shared" si="8"/>
        <v>0</v>
      </c>
      <c r="BJ55" s="2" t="s">
        <v>10</v>
      </c>
      <c r="BK55" s="8">
        <f t="shared" si="9"/>
        <v>2470</v>
      </c>
      <c r="BL55" s="2" t="s">
        <v>16</v>
      </c>
      <c r="BM55" s="7" t="s">
        <v>170</v>
      </c>
    </row>
    <row r="56" spans="1:65" s="1" customFormat="1" ht="16.5" customHeight="1">
      <c r="A56" s="6"/>
      <c r="B56" s="39">
        <v>39</v>
      </c>
      <c r="C56" s="11" t="s">
        <v>171</v>
      </c>
      <c r="D56" s="11" t="s">
        <v>21</v>
      </c>
      <c r="E56" s="12" t="s">
        <v>172</v>
      </c>
      <c r="F56" s="13" t="s">
        <v>173</v>
      </c>
      <c r="G56" s="14" t="s">
        <v>23</v>
      </c>
      <c r="H56" s="49">
        <v>1</v>
      </c>
      <c r="I56" s="15">
        <v>53850</v>
      </c>
      <c r="J56" s="15">
        <f t="shared" si="0"/>
        <v>53850</v>
      </c>
      <c r="K56" s="13" t="s">
        <v>19</v>
      </c>
      <c r="L56" s="16"/>
      <c r="M56" s="17" t="s">
        <v>0</v>
      </c>
      <c r="N56" s="18" t="s">
        <v>9</v>
      </c>
      <c r="O56" s="19">
        <v>0</v>
      </c>
      <c r="P56" s="19">
        <f t="shared" si="1"/>
        <v>0</v>
      </c>
      <c r="Q56" s="19">
        <v>0.06</v>
      </c>
      <c r="R56" s="19">
        <f t="shared" si="2"/>
        <v>0.06</v>
      </c>
      <c r="S56" s="19">
        <v>0</v>
      </c>
      <c r="T56" s="19">
        <f t="shared" si="3"/>
        <v>0</v>
      </c>
      <c r="U56" s="20"/>
      <c r="V56" s="20"/>
      <c r="W56" s="20"/>
      <c r="X56" s="40"/>
      <c r="Y56" s="51"/>
      <c r="Z56" s="51"/>
      <c r="AA56" s="51"/>
      <c r="AB56" s="51"/>
      <c r="AC56" s="51"/>
      <c r="AD56" s="51"/>
      <c r="AE56" s="51"/>
      <c r="AR56" s="7" t="s">
        <v>18</v>
      </c>
      <c r="AT56" s="7" t="s">
        <v>21</v>
      </c>
      <c r="AU56" s="7" t="s">
        <v>11</v>
      </c>
      <c r="AY56" s="2" t="s">
        <v>14</v>
      </c>
      <c r="BE56" s="8">
        <f t="shared" si="4"/>
        <v>53850</v>
      </c>
      <c r="BF56" s="8">
        <f t="shared" si="5"/>
        <v>0</v>
      </c>
      <c r="BG56" s="8">
        <f t="shared" si="6"/>
        <v>0</v>
      </c>
      <c r="BH56" s="8">
        <f t="shared" si="7"/>
        <v>0</v>
      </c>
      <c r="BI56" s="8">
        <f t="shared" si="8"/>
        <v>0</v>
      </c>
      <c r="BJ56" s="2" t="s">
        <v>10</v>
      </c>
      <c r="BK56" s="8">
        <f t="shared" si="9"/>
        <v>53850</v>
      </c>
      <c r="BL56" s="2" t="s">
        <v>16</v>
      </c>
      <c r="BM56" s="7" t="s">
        <v>174</v>
      </c>
    </row>
    <row r="57" spans="1:65" s="1" customFormat="1" ht="16.5" customHeight="1">
      <c r="A57" s="6"/>
      <c r="B57" s="55">
        <v>40</v>
      </c>
      <c r="C57" s="56" t="s">
        <v>175</v>
      </c>
      <c r="D57" s="56" t="s">
        <v>21</v>
      </c>
      <c r="E57" s="57" t="s">
        <v>176</v>
      </c>
      <c r="F57" s="58" t="s">
        <v>177</v>
      </c>
      <c r="G57" s="59" t="s">
        <v>23</v>
      </c>
      <c r="H57" s="60">
        <v>1</v>
      </c>
      <c r="I57" s="61">
        <v>3353</v>
      </c>
      <c r="J57" s="61">
        <f t="shared" si="0"/>
        <v>3353</v>
      </c>
      <c r="K57" s="58" t="s">
        <v>19</v>
      </c>
      <c r="L57" s="62"/>
      <c r="M57" s="63" t="s">
        <v>0</v>
      </c>
      <c r="N57" s="64" t="s">
        <v>9</v>
      </c>
      <c r="O57" s="65">
        <v>0</v>
      </c>
      <c r="P57" s="65">
        <f t="shared" si="1"/>
        <v>0</v>
      </c>
      <c r="Q57" s="65">
        <v>0</v>
      </c>
      <c r="R57" s="65">
        <f t="shared" si="2"/>
        <v>0</v>
      </c>
      <c r="S57" s="65">
        <v>0</v>
      </c>
      <c r="T57" s="65">
        <f t="shared" si="3"/>
        <v>0</v>
      </c>
      <c r="U57" s="66"/>
      <c r="V57" s="66"/>
      <c r="W57" s="66"/>
      <c r="X57" s="67"/>
      <c r="Y57" s="51"/>
      <c r="Z57" s="51"/>
      <c r="AA57" s="51"/>
      <c r="AB57" s="51"/>
      <c r="AC57" s="51"/>
      <c r="AD57" s="51"/>
      <c r="AE57" s="51"/>
      <c r="AR57" s="7" t="s">
        <v>18</v>
      </c>
      <c r="AT57" s="7" t="s">
        <v>21</v>
      </c>
      <c r="AU57" s="7" t="s">
        <v>11</v>
      </c>
      <c r="AY57" s="2" t="s">
        <v>14</v>
      </c>
      <c r="BE57" s="8">
        <f t="shared" si="4"/>
        <v>3353</v>
      </c>
      <c r="BF57" s="8">
        <f t="shared" si="5"/>
        <v>0</v>
      </c>
      <c r="BG57" s="8">
        <f t="shared" si="6"/>
        <v>0</v>
      </c>
      <c r="BH57" s="8">
        <f t="shared" si="7"/>
        <v>0</v>
      </c>
      <c r="BI57" s="8">
        <f t="shared" si="8"/>
        <v>0</v>
      </c>
      <c r="BJ57" s="2" t="s">
        <v>10</v>
      </c>
      <c r="BK57" s="8">
        <f t="shared" si="9"/>
        <v>3353</v>
      </c>
      <c r="BL57" s="2" t="s">
        <v>16</v>
      </c>
      <c r="BM57" s="7" t="s">
        <v>178</v>
      </c>
    </row>
    <row r="58" spans="1:65" s="1" customFormat="1" ht="31.5" customHeight="1">
      <c r="A58" s="6"/>
      <c r="B58" s="55">
        <v>41</v>
      </c>
      <c r="C58" s="56" t="s">
        <v>179</v>
      </c>
      <c r="D58" s="56" t="s">
        <v>21</v>
      </c>
      <c r="E58" s="57" t="s">
        <v>180</v>
      </c>
      <c r="F58" s="58" t="s">
        <v>181</v>
      </c>
      <c r="G58" s="59" t="s">
        <v>23</v>
      </c>
      <c r="H58" s="60">
        <v>1</v>
      </c>
      <c r="I58" s="61">
        <v>1230</v>
      </c>
      <c r="J58" s="61">
        <f t="shared" si="0"/>
        <v>1230</v>
      </c>
      <c r="K58" s="58" t="s">
        <v>15</v>
      </c>
      <c r="L58" s="62"/>
      <c r="M58" s="63" t="s">
        <v>0</v>
      </c>
      <c r="N58" s="64" t="s">
        <v>9</v>
      </c>
      <c r="O58" s="65">
        <v>0</v>
      </c>
      <c r="P58" s="65">
        <f t="shared" si="1"/>
        <v>0</v>
      </c>
      <c r="Q58" s="65">
        <v>0.0021</v>
      </c>
      <c r="R58" s="65">
        <f t="shared" si="2"/>
        <v>0.0021</v>
      </c>
      <c r="S58" s="65">
        <v>0</v>
      </c>
      <c r="T58" s="65">
        <f t="shared" si="3"/>
        <v>0</v>
      </c>
      <c r="U58" s="66"/>
      <c r="V58" s="66"/>
      <c r="W58" s="66"/>
      <c r="X58" s="67"/>
      <c r="Y58" s="51"/>
      <c r="Z58" s="51"/>
      <c r="AA58" s="51"/>
      <c r="AB58" s="51"/>
      <c r="AC58" s="51"/>
      <c r="AD58" s="51"/>
      <c r="AE58" s="51"/>
      <c r="AR58" s="7" t="s">
        <v>18</v>
      </c>
      <c r="AT58" s="7" t="s">
        <v>21</v>
      </c>
      <c r="AU58" s="7" t="s">
        <v>11</v>
      </c>
      <c r="AY58" s="2" t="s">
        <v>14</v>
      </c>
      <c r="BE58" s="8">
        <f t="shared" si="4"/>
        <v>1230</v>
      </c>
      <c r="BF58" s="8">
        <f t="shared" si="5"/>
        <v>0</v>
      </c>
      <c r="BG58" s="8">
        <f t="shared" si="6"/>
        <v>0</v>
      </c>
      <c r="BH58" s="8">
        <f t="shared" si="7"/>
        <v>0</v>
      </c>
      <c r="BI58" s="8">
        <f t="shared" si="8"/>
        <v>0</v>
      </c>
      <c r="BJ58" s="2" t="s">
        <v>10</v>
      </c>
      <c r="BK58" s="8">
        <f t="shared" si="9"/>
        <v>1230</v>
      </c>
      <c r="BL58" s="2" t="s">
        <v>16</v>
      </c>
      <c r="BM58" s="7" t="s">
        <v>182</v>
      </c>
    </row>
    <row r="59" spans="1:65" s="1" customFormat="1" ht="16.5" customHeight="1">
      <c r="A59" s="6"/>
      <c r="B59" s="39">
        <v>42</v>
      </c>
      <c r="C59" s="11" t="s">
        <v>183</v>
      </c>
      <c r="D59" s="11" t="s">
        <v>21</v>
      </c>
      <c r="E59" s="12" t="s">
        <v>184</v>
      </c>
      <c r="F59" s="13" t="s">
        <v>185</v>
      </c>
      <c r="G59" s="14" t="s">
        <v>23</v>
      </c>
      <c r="H59" s="49">
        <v>1</v>
      </c>
      <c r="I59" s="15">
        <v>3296</v>
      </c>
      <c r="J59" s="15">
        <f t="shared" si="0"/>
        <v>3296</v>
      </c>
      <c r="K59" s="13" t="s">
        <v>19</v>
      </c>
      <c r="L59" s="16"/>
      <c r="M59" s="17" t="s">
        <v>0</v>
      </c>
      <c r="N59" s="18" t="s">
        <v>9</v>
      </c>
      <c r="O59" s="19">
        <v>0</v>
      </c>
      <c r="P59" s="19">
        <f t="shared" si="1"/>
        <v>0</v>
      </c>
      <c r="Q59" s="19">
        <v>0</v>
      </c>
      <c r="R59" s="19">
        <f t="shared" si="2"/>
        <v>0</v>
      </c>
      <c r="S59" s="19">
        <v>0</v>
      </c>
      <c r="T59" s="19">
        <f t="shared" si="3"/>
        <v>0</v>
      </c>
      <c r="U59" s="20"/>
      <c r="V59" s="20"/>
      <c r="W59" s="20"/>
      <c r="X59" s="40"/>
      <c r="Y59" s="51"/>
      <c r="Z59" s="51"/>
      <c r="AA59" s="51"/>
      <c r="AB59" s="51"/>
      <c r="AC59" s="51"/>
      <c r="AD59" s="51"/>
      <c r="AE59" s="51"/>
      <c r="AR59" s="7" t="s">
        <v>18</v>
      </c>
      <c r="AT59" s="7" t="s">
        <v>21</v>
      </c>
      <c r="AU59" s="7" t="s">
        <v>11</v>
      </c>
      <c r="AY59" s="2" t="s">
        <v>14</v>
      </c>
      <c r="BE59" s="8">
        <f t="shared" si="4"/>
        <v>3296</v>
      </c>
      <c r="BF59" s="8">
        <f t="shared" si="5"/>
        <v>0</v>
      </c>
      <c r="BG59" s="8">
        <f t="shared" si="6"/>
        <v>0</v>
      </c>
      <c r="BH59" s="8">
        <f t="shared" si="7"/>
        <v>0</v>
      </c>
      <c r="BI59" s="8">
        <f t="shared" si="8"/>
        <v>0</v>
      </c>
      <c r="BJ59" s="2" t="s">
        <v>10</v>
      </c>
      <c r="BK59" s="8">
        <f t="shared" si="9"/>
        <v>3296</v>
      </c>
      <c r="BL59" s="2" t="s">
        <v>16</v>
      </c>
      <c r="BM59" s="7" t="s">
        <v>186</v>
      </c>
    </row>
    <row r="60" spans="1:65" s="1" customFormat="1" ht="16.5" customHeight="1">
      <c r="A60" s="6"/>
      <c r="B60" s="39">
        <v>43</v>
      </c>
      <c r="C60" s="11" t="s">
        <v>187</v>
      </c>
      <c r="D60" s="11" t="s">
        <v>21</v>
      </c>
      <c r="E60" s="12" t="s">
        <v>188</v>
      </c>
      <c r="F60" s="13" t="s">
        <v>189</v>
      </c>
      <c r="G60" s="14" t="s">
        <v>23</v>
      </c>
      <c r="H60" s="49">
        <v>1</v>
      </c>
      <c r="I60" s="15">
        <v>34266</v>
      </c>
      <c r="J60" s="15">
        <f t="shared" si="0"/>
        <v>34266</v>
      </c>
      <c r="K60" s="13" t="s">
        <v>19</v>
      </c>
      <c r="L60" s="16"/>
      <c r="M60" s="17" t="s">
        <v>0</v>
      </c>
      <c r="N60" s="18" t="s">
        <v>9</v>
      </c>
      <c r="O60" s="19">
        <v>0</v>
      </c>
      <c r="P60" s="19">
        <f t="shared" si="1"/>
        <v>0</v>
      </c>
      <c r="Q60" s="19">
        <v>0.157</v>
      </c>
      <c r="R60" s="19">
        <f t="shared" si="2"/>
        <v>0.157</v>
      </c>
      <c r="S60" s="19">
        <v>0</v>
      </c>
      <c r="T60" s="19">
        <f t="shared" si="3"/>
        <v>0</v>
      </c>
      <c r="U60" s="20"/>
      <c r="V60" s="20"/>
      <c r="W60" s="20"/>
      <c r="X60" s="40"/>
      <c r="Y60" s="51"/>
      <c r="Z60" s="51"/>
      <c r="AA60" s="51"/>
      <c r="AB60" s="51"/>
      <c r="AC60" s="51"/>
      <c r="AD60" s="51"/>
      <c r="AE60" s="51"/>
      <c r="AR60" s="7" t="s">
        <v>18</v>
      </c>
      <c r="AT60" s="7" t="s">
        <v>21</v>
      </c>
      <c r="AU60" s="7" t="s">
        <v>11</v>
      </c>
      <c r="AY60" s="2" t="s">
        <v>14</v>
      </c>
      <c r="BE60" s="8">
        <f t="shared" si="4"/>
        <v>34266</v>
      </c>
      <c r="BF60" s="8">
        <f t="shared" si="5"/>
        <v>0</v>
      </c>
      <c r="BG60" s="8">
        <f t="shared" si="6"/>
        <v>0</v>
      </c>
      <c r="BH60" s="8">
        <f t="shared" si="7"/>
        <v>0</v>
      </c>
      <c r="BI60" s="8">
        <f t="shared" si="8"/>
        <v>0</v>
      </c>
      <c r="BJ60" s="2" t="s">
        <v>10</v>
      </c>
      <c r="BK60" s="8">
        <f t="shared" si="9"/>
        <v>34266</v>
      </c>
      <c r="BL60" s="2" t="s">
        <v>16</v>
      </c>
      <c r="BM60" s="7" t="s">
        <v>190</v>
      </c>
    </row>
    <row r="61" spans="1:65" s="1" customFormat="1" ht="16.5" customHeight="1">
      <c r="A61" s="6"/>
      <c r="B61" s="55">
        <v>44</v>
      </c>
      <c r="C61" s="56" t="s">
        <v>191</v>
      </c>
      <c r="D61" s="56" t="s">
        <v>21</v>
      </c>
      <c r="E61" s="57" t="s">
        <v>192</v>
      </c>
      <c r="F61" s="58" t="s">
        <v>193</v>
      </c>
      <c r="G61" s="59" t="s">
        <v>23</v>
      </c>
      <c r="H61" s="60">
        <v>1</v>
      </c>
      <c r="I61" s="61">
        <v>1520</v>
      </c>
      <c r="J61" s="61">
        <f t="shared" si="0"/>
        <v>1520</v>
      </c>
      <c r="K61" s="58" t="s">
        <v>19</v>
      </c>
      <c r="L61" s="62"/>
      <c r="M61" s="63" t="s">
        <v>0</v>
      </c>
      <c r="N61" s="64" t="s">
        <v>9</v>
      </c>
      <c r="O61" s="65">
        <v>0</v>
      </c>
      <c r="P61" s="65">
        <f t="shared" si="1"/>
        <v>0</v>
      </c>
      <c r="Q61" s="65">
        <v>0.0045</v>
      </c>
      <c r="R61" s="65">
        <f t="shared" si="2"/>
        <v>0.0045</v>
      </c>
      <c r="S61" s="65">
        <v>0</v>
      </c>
      <c r="T61" s="65">
        <f t="shared" si="3"/>
        <v>0</v>
      </c>
      <c r="U61" s="66"/>
      <c r="V61" s="66"/>
      <c r="W61" s="66"/>
      <c r="X61" s="67"/>
      <c r="Y61" s="51"/>
      <c r="Z61" s="51"/>
      <c r="AA61" s="51"/>
      <c r="AB61" s="51"/>
      <c r="AC61" s="51"/>
      <c r="AD61" s="51"/>
      <c r="AE61" s="51"/>
      <c r="AR61" s="7" t="s">
        <v>18</v>
      </c>
      <c r="AT61" s="7" t="s">
        <v>21</v>
      </c>
      <c r="AU61" s="7" t="s">
        <v>11</v>
      </c>
      <c r="AY61" s="2" t="s">
        <v>14</v>
      </c>
      <c r="BE61" s="8">
        <f t="shared" si="4"/>
        <v>1520</v>
      </c>
      <c r="BF61" s="8">
        <f t="shared" si="5"/>
        <v>0</v>
      </c>
      <c r="BG61" s="8">
        <f t="shared" si="6"/>
        <v>0</v>
      </c>
      <c r="BH61" s="8">
        <f t="shared" si="7"/>
        <v>0</v>
      </c>
      <c r="BI61" s="8">
        <f t="shared" si="8"/>
        <v>0</v>
      </c>
      <c r="BJ61" s="2" t="s">
        <v>10</v>
      </c>
      <c r="BK61" s="8">
        <f t="shared" si="9"/>
        <v>1520</v>
      </c>
      <c r="BL61" s="2" t="s">
        <v>16</v>
      </c>
      <c r="BM61" s="7" t="s">
        <v>194</v>
      </c>
    </row>
    <row r="62" spans="1:65" s="1" customFormat="1" ht="16.5" customHeight="1">
      <c r="A62" s="6"/>
      <c r="B62" s="55">
        <v>45</v>
      </c>
      <c r="C62" s="56" t="s">
        <v>197</v>
      </c>
      <c r="D62" s="56" t="s">
        <v>21</v>
      </c>
      <c r="E62" s="57" t="s">
        <v>198</v>
      </c>
      <c r="F62" s="58" t="s">
        <v>199</v>
      </c>
      <c r="G62" s="59" t="s">
        <v>23</v>
      </c>
      <c r="H62" s="60">
        <v>1</v>
      </c>
      <c r="I62" s="61">
        <v>458</v>
      </c>
      <c r="J62" s="61">
        <f t="shared" si="0"/>
        <v>458</v>
      </c>
      <c r="K62" s="58" t="s">
        <v>15</v>
      </c>
      <c r="L62" s="62"/>
      <c r="M62" s="63" t="s">
        <v>0</v>
      </c>
      <c r="N62" s="64" t="s">
        <v>9</v>
      </c>
      <c r="O62" s="65">
        <v>0</v>
      </c>
      <c r="P62" s="65">
        <f t="shared" si="1"/>
        <v>0</v>
      </c>
      <c r="Q62" s="65">
        <v>0.0073</v>
      </c>
      <c r="R62" s="65">
        <f t="shared" si="2"/>
        <v>0.0073</v>
      </c>
      <c r="S62" s="65">
        <v>0</v>
      </c>
      <c r="T62" s="65">
        <f t="shared" si="3"/>
        <v>0</v>
      </c>
      <c r="U62" s="66"/>
      <c r="V62" s="66"/>
      <c r="W62" s="66"/>
      <c r="X62" s="67"/>
      <c r="Y62" s="51"/>
      <c r="Z62" s="51"/>
      <c r="AA62" s="51"/>
      <c r="AB62" s="51"/>
      <c r="AC62" s="51"/>
      <c r="AD62" s="51"/>
      <c r="AE62" s="51"/>
      <c r="AR62" s="7" t="s">
        <v>18</v>
      </c>
      <c r="AT62" s="7" t="s">
        <v>21</v>
      </c>
      <c r="AU62" s="7" t="s">
        <v>11</v>
      </c>
      <c r="AY62" s="2" t="s">
        <v>14</v>
      </c>
      <c r="BE62" s="8">
        <f t="shared" si="4"/>
        <v>458</v>
      </c>
      <c r="BF62" s="8">
        <f t="shared" si="5"/>
        <v>0</v>
      </c>
      <c r="BG62" s="8">
        <f t="shared" si="6"/>
        <v>0</v>
      </c>
      <c r="BH62" s="8">
        <f t="shared" si="7"/>
        <v>0</v>
      </c>
      <c r="BI62" s="8">
        <f t="shared" si="8"/>
        <v>0</v>
      </c>
      <c r="BJ62" s="2" t="s">
        <v>10</v>
      </c>
      <c r="BK62" s="8">
        <f t="shared" si="9"/>
        <v>458</v>
      </c>
      <c r="BL62" s="2" t="s">
        <v>16</v>
      </c>
      <c r="BM62" s="7" t="s">
        <v>200</v>
      </c>
    </row>
    <row r="63" spans="1:65" s="1" customFormat="1" ht="16.5" customHeight="1">
      <c r="A63" s="6"/>
      <c r="B63" s="55">
        <v>46</v>
      </c>
      <c r="C63" s="56" t="s">
        <v>201</v>
      </c>
      <c r="D63" s="56" t="s">
        <v>21</v>
      </c>
      <c r="E63" s="57" t="s">
        <v>202</v>
      </c>
      <c r="F63" s="58" t="s">
        <v>203</v>
      </c>
      <c r="G63" s="59" t="s">
        <v>23</v>
      </c>
      <c r="H63" s="60">
        <v>1</v>
      </c>
      <c r="I63" s="61">
        <v>253</v>
      </c>
      <c r="J63" s="61">
        <f t="shared" si="0"/>
        <v>253</v>
      </c>
      <c r="K63" s="58" t="s">
        <v>15</v>
      </c>
      <c r="L63" s="62"/>
      <c r="M63" s="63" t="s">
        <v>0</v>
      </c>
      <c r="N63" s="64" t="s">
        <v>9</v>
      </c>
      <c r="O63" s="65">
        <v>0</v>
      </c>
      <c r="P63" s="65">
        <f t="shared" si="1"/>
        <v>0</v>
      </c>
      <c r="Q63" s="65">
        <v>0.0009</v>
      </c>
      <c r="R63" s="65">
        <f t="shared" si="2"/>
        <v>0.0009</v>
      </c>
      <c r="S63" s="65">
        <v>0</v>
      </c>
      <c r="T63" s="65">
        <f t="shared" si="3"/>
        <v>0</v>
      </c>
      <c r="U63" s="66"/>
      <c r="V63" s="66"/>
      <c r="W63" s="66"/>
      <c r="X63" s="67"/>
      <c r="Y63" s="51"/>
      <c r="Z63" s="51"/>
      <c r="AA63" s="51"/>
      <c r="AB63" s="51"/>
      <c r="AC63" s="51"/>
      <c r="AD63" s="51"/>
      <c r="AE63" s="51"/>
      <c r="AR63" s="7" t="s">
        <v>18</v>
      </c>
      <c r="AT63" s="7" t="s">
        <v>21</v>
      </c>
      <c r="AU63" s="7" t="s">
        <v>11</v>
      </c>
      <c r="AY63" s="2" t="s">
        <v>14</v>
      </c>
      <c r="BE63" s="8">
        <f t="shared" si="4"/>
        <v>253</v>
      </c>
      <c r="BF63" s="8">
        <f t="shared" si="5"/>
        <v>0</v>
      </c>
      <c r="BG63" s="8">
        <f t="shared" si="6"/>
        <v>0</v>
      </c>
      <c r="BH63" s="8">
        <f t="shared" si="7"/>
        <v>0</v>
      </c>
      <c r="BI63" s="8">
        <f t="shared" si="8"/>
        <v>0</v>
      </c>
      <c r="BJ63" s="2" t="s">
        <v>10</v>
      </c>
      <c r="BK63" s="8">
        <f t="shared" si="9"/>
        <v>253</v>
      </c>
      <c r="BL63" s="2" t="s">
        <v>16</v>
      </c>
      <c r="BM63" s="7" t="s">
        <v>204</v>
      </c>
    </row>
    <row r="64" spans="1:65" s="1" customFormat="1" ht="16.5" customHeight="1">
      <c r="A64" s="6"/>
      <c r="B64" s="55">
        <v>47</v>
      </c>
      <c r="C64" s="56" t="s">
        <v>205</v>
      </c>
      <c r="D64" s="56" t="s">
        <v>21</v>
      </c>
      <c r="E64" s="57" t="s">
        <v>206</v>
      </c>
      <c r="F64" s="58" t="s">
        <v>207</v>
      </c>
      <c r="G64" s="59" t="s">
        <v>23</v>
      </c>
      <c r="H64" s="60">
        <v>4</v>
      </c>
      <c r="I64" s="61">
        <v>829</v>
      </c>
      <c r="J64" s="61">
        <f t="shared" si="0"/>
        <v>3316</v>
      </c>
      <c r="K64" s="58" t="s">
        <v>15</v>
      </c>
      <c r="L64" s="62"/>
      <c r="M64" s="63" t="s">
        <v>0</v>
      </c>
      <c r="N64" s="64" t="s">
        <v>9</v>
      </c>
      <c r="O64" s="65">
        <v>0</v>
      </c>
      <c r="P64" s="65">
        <f t="shared" si="1"/>
        <v>0</v>
      </c>
      <c r="Q64" s="65">
        <v>0.0133</v>
      </c>
      <c r="R64" s="65">
        <f t="shared" si="2"/>
        <v>0.0532</v>
      </c>
      <c r="S64" s="65">
        <v>0</v>
      </c>
      <c r="T64" s="65">
        <f t="shared" si="3"/>
        <v>0</v>
      </c>
      <c r="U64" s="66"/>
      <c r="V64" s="66"/>
      <c r="W64" s="66"/>
      <c r="X64" s="67"/>
      <c r="Y64" s="51"/>
      <c r="Z64" s="51"/>
      <c r="AA64" s="51"/>
      <c r="AB64" s="51"/>
      <c r="AC64" s="51"/>
      <c r="AD64" s="51"/>
      <c r="AE64" s="51"/>
      <c r="AR64" s="7" t="s">
        <v>18</v>
      </c>
      <c r="AT64" s="7" t="s">
        <v>21</v>
      </c>
      <c r="AU64" s="7" t="s">
        <v>11</v>
      </c>
      <c r="AY64" s="2" t="s">
        <v>14</v>
      </c>
      <c r="BE64" s="8">
        <f t="shared" si="4"/>
        <v>3316</v>
      </c>
      <c r="BF64" s="8">
        <f t="shared" si="5"/>
        <v>0</v>
      </c>
      <c r="BG64" s="8">
        <f t="shared" si="6"/>
        <v>0</v>
      </c>
      <c r="BH64" s="8">
        <f t="shared" si="7"/>
        <v>0</v>
      </c>
      <c r="BI64" s="8">
        <f t="shared" si="8"/>
        <v>0</v>
      </c>
      <c r="BJ64" s="2" t="s">
        <v>10</v>
      </c>
      <c r="BK64" s="8">
        <f t="shared" si="9"/>
        <v>3316</v>
      </c>
      <c r="BL64" s="2" t="s">
        <v>16</v>
      </c>
      <c r="BM64" s="7" t="s">
        <v>208</v>
      </c>
    </row>
    <row r="65" spans="1:65" s="1" customFormat="1" ht="16.5" customHeight="1" thickBot="1">
      <c r="A65" s="6"/>
      <c r="B65" s="68">
        <v>48</v>
      </c>
      <c r="C65" s="69" t="s">
        <v>209</v>
      </c>
      <c r="D65" s="69" t="s">
        <v>21</v>
      </c>
      <c r="E65" s="70" t="s">
        <v>202</v>
      </c>
      <c r="F65" s="71" t="s">
        <v>203</v>
      </c>
      <c r="G65" s="72" t="s">
        <v>23</v>
      </c>
      <c r="H65" s="73">
        <v>4</v>
      </c>
      <c r="I65" s="74">
        <v>253</v>
      </c>
      <c r="J65" s="74">
        <f t="shared" si="0"/>
        <v>1012</v>
      </c>
      <c r="K65" s="71" t="s">
        <v>15</v>
      </c>
      <c r="L65" s="75"/>
      <c r="M65" s="76" t="s">
        <v>0</v>
      </c>
      <c r="N65" s="77" t="s">
        <v>9</v>
      </c>
      <c r="O65" s="78">
        <v>0</v>
      </c>
      <c r="P65" s="78">
        <f t="shared" si="1"/>
        <v>0</v>
      </c>
      <c r="Q65" s="78">
        <v>0.0009</v>
      </c>
      <c r="R65" s="78">
        <f t="shared" si="2"/>
        <v>0.0036</v>
      </c>
      <c r="S65" s="78">
        <v>0</v>
      </c>
      <c r="T65" s="78">
        <f t="shared" si="3"/>
        <v>0</v>
      </c>
      <c r="U65" s="79"/>
      <c r="V65" s="79"/>
      <c r="W65" s="79"/>
      <c r="X65" s="80"/>
      <c r="Y65" s="51"/>
      <c r="Z65" s="51"/>
      <c r="AA65" s="51"/>
      <c r="AB65" s="51"/>
      <c r="AC65" s="51"/>
      <c r="AD65" s="51"/>
      <c r="AE65" s="51"/>
      <c r="AR65" s="7" t="s">
        <v>18</v>
      </c>
      <c r="AT65" s="7" t="s">
        <v>21</v>
      </c>
      <c r="AU65" s="7" t="s">
        <v>11</v>
      </c>
      <c r="AY65" s="2" t="s">
        <v>14</v>
      </c>
      <c r="BE65" s="8">
        <f t="shared" si="4"/>
        <v>1012</v>
      </c>
      <c r="BF65" s="8">
        <f t="shared" si="5"/>
        <v>0</v>
      </c>
      <c r="BG65" s="8">
        <f t="shared" si="6"/>
        <v>0</v>
      </c>
      <c r="BH65" s="8">
        <f t="shared" si="7"/>
        <v>0</v>
      </c>
      <c r="BI65" s="8">
        <f t="shared" si="8"/>
        <v>0</v>
      </c>
      <c r="BJ65" s="2" t="s">
        <v>10</v>
      </c>
      <c r="BK65" s="8">
        <f t="shared" si="9"/>
        <v>1012</v>
      </c>
      <c r="BL65" s="2" t="s">
        <v>16</v>
      </c>
      <c r="BM65" s="7" t="s">
        <v>210</v>
      </c>
    </row>
    <row r="66" spans="23:24" ht="13.8" thickBot="1">
      <c r="W66" s="42" t="s">
        <v>219</v>
      </c>
      <c r="X66" s="43"/>
    </row>
  </sheetData>
  <mergeCells count="3">
    <mergeCell ref="D2:W2"/>
    <mergeCell ref="E5:H5"/>
    <mergeCell ref="E7:H7"/>
  </mergeCells>
  <printOptions/>
  <pageMargins left="0.25" right="0.25" top="0.75" bottom="0.75" header="0.3" footer="0.3"/>
  <pageSetup blackAndWhite="1" fitToHeight="100" fitToWidth="1" horizontalDpi="600" verticalDpi="600" orientation="portrait" paperSize="9" scale="2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BM38"/>
  <sheetViews>
    <sheetView showGridLines="0" tabSelected="1" zoomScale="85" zoomScaleNormal="85" workbookViewId="0" topLeftCell="A1">
      <selection activeCell="B3" sqref="B3"/>
    </sheetView>
  </sheetViews>
  <sheetFormatPr defaultColWidth="9.28125" defaultRowHeight="12"/>
  <cols>
    <col min="1" max="1" width="1.421875" style="83" customWidth="1"/>
    <col min="2" max="2" width="4.421875" style="85" customWidth="1"/>
    <col min="3" max="3" width="4.140625" style="83" customWidth="1"/>
    <col min="4" max="4" width="4.28125" style="83" customWidth="1"/>
    <col min="5" max="5" width="17.140625" style="83" customWidth="1"/>
    <col min="6" max="6" width="78.00390625" style="83" customWidth="1"/>
    <col min="7" max="7" width="7.421875" style="83" customWidth="1"/>
    <col min="8" max="8" width="16.00390625" style="45" customWidth="1"/>
    <col min="9" max="9" width="15.8515625" style="83" hidden="1" customWidth="1"/>
    <col min="10" max="11" width="22.28125" style="83" hidden="1" customWidth="1"/>
    <col min="12" max="12" width="9.28125" style="83" hidden="1" customWidth="1"/>
    <col min="13" max="13" width="10.8515625" style="83" hidden="1" customWidth="1"/>
    <col min="14" max="14" width="9.28125" style="83" hidden="1" customWidth="1"/>
    <col min="15" max="20" width="14.140625" style="83" hidden="1" customWidth="1"/>
    <col min="21" max="21" width="16.28125" style="83" hidden="1" customWidth="1"/>
    <col min="22" max="22" width="12.28125" style="83" hidden="1" customWidth="1"/>
    <col min="23" max="23" width="14.28125" style="83" customWidth="1"/>
    <col min="24" max="24" width="15.421875" style="83" customWidth="1"/>
    <col min="25" max="25" width="15.28125" style="83" customWidth="1"/>
    <col min="26" max="26" width="16.140625" style="83" customWidth="1"/>
    <col min="27" max="27" width="15.00390625" style="83" customWidth="1"/>
    <col min="28" max="28" width="16.28125" style="83" customWidth="1"/>
    <col min="29" max="29" width="11.00390625" style="83" customWidth="1"/>
    <col min="30" max="30" width="15.00390625" style="83" customWidth="1"/>
    <col min="31" max="31" width="16.28125" style="83" customWidth="1"/>
    <col min="32" max="16384" width="9.28125" style="83" customWidth="1"/>
  </cols>
  <sheetData>
    <row r="1" spans="1:46" ht="15.75" customHeight="1">
      <c r="A1" s="154" t="s">
        <v>237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T1" s="2" t="s">
        <v>1</v>
      </c>
    </row>
    <row r="2" spans="1:46" s="86" customFormat="1" ht="15.75" customHeight="1">
      <c r="A2" s="10"/>
      <c r="B2" s="154" t="s">
        <v>246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3"/>
      <c r="AT2" s="2"/>
    </row>
    <row r="3" spans="1:46" s="86" customFormat="1" ht="15.75" customHeight="1">
      <c r="A3" s="10"/>
      <c r="B3" s="34"/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AT3" s="2"/>
    </row>
    <row r="4" spans="1:12" ht="12" customHeight="1">
      <c r="A4" s="10"/>
      <c r="B4" s="34"/>
      <c r="D4" s="84" t="s">
        <v>2</v>
      </c>
      <c r="L4" s="4"/>
    </row>
    <row r="5" spans="1:12" ht="33.75" customHeight="1">
      <c r="A5" s="10"/>
      <c r="B5" s="34"/>
      <c r="E5" s="164" t="s">
        <v>236</v>
      </c>
      <c r="F5" s="157"/>
      <c r="G5" s="157"/>
      <c r="H5" s="157"/>
      <c r="L5" s="4"/>
    </row>
    <row r="6" spans="1:31" s="1" customFormat="1" ht="12" customHeight="1">
      <c r="A6" s="6"/>
      <c r="B6" s="35"/>
      <c r="C6" s="82"/>
      <c r="D6" s="84" t="s">
        <v>12</v>
      </c>
      <c r="E6" s="82"/>
      <c r="F6" s="82"/>
      <c r="G6" s="82"/>
      <c r="H6" s="46"/>
      <c r="I6" s="82"/>
      <c r="J6" s="82"/>
      <c r="K6" s="82"/>
      <c r="L6" s="5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 s="1" customFormat="1" ht="18" customHeight="1">
      <c r="A7" s="6"/>
      <c r="B7" s="35"/>
      <c r="C7" s="82"/>
      <c r="D7" s="84"/>
      <c r="E7" s="142" t="s">
        <v>223</v>
      </c>
      <c r="F7" s="82"/>
      <c r="G7" s="82"/>
      <c r="H7" s="46"/>
      <c r="I7" s="82"/>
      <c r="J7" s="82"/>
      <c r="K7" s="82"/>
      <c r="L7" s="5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1:31" s="1" customFormat="1" ht="16.5" customHeight="1">
      <c r="A8" s="6"/>
      <c r="B8" s="35"/>
      <c r="C8" s="82"/>
      <c r="D8" s="82"/>
      <c r="E8" s="158" t="s">
        <v>13</v>
      </c>
      <c r="F8" s="159"/>
      <c r="G8" s="159"/>
      <c r="H8" s="159"/>
      <c r="I8" s="82"/>
      <c r="J8" s="82"/>
      <c r="K8" s="82"/>
      <c r="L8" s="5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1" s="1" customFormat="1" ht="12" customHeight="1" hidden="1">
      <c r="A9" s="6"/>
      <c r="B9" s="35"/>
      <c r="C9" s="82"/>
      <c r="D9" s="84" t="s">
        <v>4</v>
      </c>
      <c r="E9" s="82"/>
      <c r="F9" s="82"/>
      <c r="G9" s="82"/>
      <c r="H9" s="46"/>
      <c r="I9" s="84"/>
      <c r="J9" s="9"/>
      <c r="K9" s="82"/>
      <c r="L9" s="5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31" s="1" customFormat="1" ht="18" customHeight="1" hidden="1">
      <c r="A10" s="6"/>
      <c r="B10" s="35"/>
      <c r="C10" s="82"/>
      <c r="D10" s="82"/>
      <c r="E10" s="9" t="s">
        <v>5</v>
      </c>
      <c r="F10" s="82"/>
      <c r="G10" s="82"/>
      <c r="H10" s="46"/>
      <c r="I10" s="84"/>
      <c r="J10" s="9"/>
      <c r="K10" s="82"/>
      <c r="L10" s="5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</row>
    <row r="11" spans="1:31" s="1" customFormat="1" ht="12" customHeight="1" hidden="1">
      <c r="A11" s="6"/>
      <c r="B11" s="35"/>
      <c r="C11" s="82"/>
      <c r="D11" s="84" t="s">
        <v>6</v>
      </c>
      <c r="E11" s="82"/>
      <c r="F11" s="82"/>
      <c r="G11" s="82"/>
      <c r="H11" s="46"/>
      <c r="I11" s="84"/>
      <c r="J11" s="9"/>
      <c r="K11" s="82"/>
      <c r="L11" s="5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</row>
    <row r="12" spans="1:31" s="1" customFormat="1" ht="18" customHeight="1" hidden="1">
      <c r="A12" s="6"/>
      <c r="B12" s="35"/>
      <c r="C12" s="82"/>
      <c r="D12" s="82"/>
      <c r="E12" s="9" t="s">
        <v>211</v>
      </c>
      <c r="F12" s="82"/>
      <c r="G12" s="82"/>
      <c r="H12" s="46"/>
      <c r="I12" s="84"/>
      <c r="J12" s="9"/>
      <c r="K12" s="82"/>
      <c r="L12" s="5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</row>
    <row r="13" spans="1:31" s="1" customFormat="1" ht="12" customHeight="1">
      <c r="A13" s="6"/>
      <c r="B13" s="35"/>
      <c r="C13" s="82"/>
      <c r="D13" s="84" t="s">
        <v>8</v>
      </c>
      <c r="E13" s="82"/>
      <c r="F13" s="82"/>
      <c r="G13" s="82"/>
      <c r="H13" s="46"/>
      <c r="I13" s="84"/>
      <c r="J13" s="9" t="s">
        <v>0</v>
      </c>
      <c r="K13" s="82"/>
      <c r="L13" s="5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</row>
    <row r="14" spans="1:31" s="1" customFormat="1" ht="18" customHeight="1">
      <c r="A14" s="6"/>
      <c r="B14" s="35"/>
      <c r="C14" s="82"/>
      <c r="D14" s="82"/>
      <c r="E14" s="9" t="s">
        <v>7</v>
      </c>
      <c r="F14" s="82"/>
      <c r="G14" s="82"/>
      <c r="H14" s="46"/>
      <c r="I14" s="84"/>
      <c r="J14" s="9" t="s">
        <v>0</v>
      </c>
      <c r="K14" s="82"/>
      <c r="L14" s="5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</row>
    <row r="15" spans="1:31" s="1" customFormat="1" ht="17.25" customHeight="1" thickBot="1">
      <c r="A15" s="6"/>
      <c r="B15" s="35"/>
      <c r="C15" s="82"/>
      <c r="D15" s="82"/>
      <c r="E15" s="9"/>
      <c r="F15" s="82"/>
      <c r="G15" s="82"/>
      <c r="H15" s="88" t="s">
        <v>234</v>
      </c>
      <c r="I15" s="88">
        <v>5002</v>
      </c>
      <c r="J15" s="88">
        <v>5002</v>
      </c>
      <c r="K15" s="88">
        <v>5002</v>
      </c>
      <c r="L15" s="88">
        <v>5002</v>
      </c>
      <c r="M15" s="88">
        <v>5002</v>
      </c>
      <c r="N15" s="88">
        <v>5002</v>
      </c>
      <c r="O15" s="88">
        <v>5002</v>
      </c>
      <c r="P15" s="88">
        <v>5002</v>
      </c>
      <c r="Q15" s="88">
        <v>5002</v>
      </c>
      <c r="R15" s="88">
        <v>5002</v>
      </c>
      <c r="S15" s="88">
        <v>5002</v>
      </c>
      <c r="T15" s="88">
        <v>5002</v>
      </c>
      <c r="U15" s="88">
        <v>5002</v>
      </c>
      <c r="V15" s="88">
        <v>5002</v>
      </c>
      <c r="W15" s="88" t="s">
        <v>235</v>
      </c>
      <c r="X15" s="88" t="s">
        <v>230</v>
      </c>
      <c r="Y15" s="88"/>
      <c r="Z15" s="82"/>
      <c r="AA15" s="82"/>
      <c r="AB15" s="82"/>
      <c r="AC15" s="82"/>
      <c r="AD15" s="82"/>
      <c r="AE15" s="82"/>
    </row>
    <row r="16" spans="1:32" s="1" customFormat="1" ht="22.5" customHeight="1" thickBot="1">
      <c r="A16" s="6"/>
      <c r="B16" s="36" t="s">
        <v>213</v>
      </c>
      <c r="C16" s="138" t="s">
        <v>214</v>
      </c>
      <c r="D16" s="138"/>
      <c r="E16" s="138" t="s">
        <v>215</v>
      </c>
      <c r="F16" s="138" t="s">
        <v>216</v>
      </c>
      <c r="G16" s="31"/>
      <c r="H16" s="47" t="s">
        <v>217</v>
      </c>
      <c r="I16" s="47" t="s">
        <v>217</v>
      </c>
      <c r="J16" s="47" t="s">
        <v>217</v>
      </c>
      <c r="K16" s="47" t="s">
        <v>217</v>
      </c>
      <c r="L16" s="47" t="s">
        <v>217</v>
      </c>
      <c r="M16" s="47" t="s">
        <v>217</v>
      </c>
      <c r="N16" s="47" t="s">
        <v>217</v>
      </c>
      <c r="O16" s="47" t="s">
        <v>217</v>
      </c>
      <c r="P16" s="47" t="s">
        <v>217</v>
      </c>
      <c r="Q16" s="47" t="s">
        <v>217</v>
      </c>
      <c r="R16" s="47" t="s">
        <v>217</v>
      </c>
      <c r="S16" s="47" t="s">
        <v>217</v>
      </c>
      <c r="T16" s="47" t="s">
        <v>217</v>
      </c>
      <c r="U16" s="47" t="s">
        <v>217</v>
      </c>
      <c r="V16" s="47" t="s">
        <v>217</v>
      </c>
      <c r="W16" s="47" t="s">
        <v>217</v>
      </c>
      <c r="X16" s="47" t="s">
        <v>217</v>
      </c>
      <c r="Y16" s="31" t="s">
        <v>218</v>
      </c>
      <c r="Z16" s="137" t="s">
        <v>219</v>
      </c>
      <c r="AA16" s="81"/>
      <c r="AB16" s="2"/>
      <c r="AC16" s="82"/>
      <c r="AD16" s="82"/>
      <c r="AE16" s="82"/>
      <c r="AF16" s="82"/>
    </row>
    <row r="17" spans="1:32" s="1" customFormat="1" ht="28.5" customHeight="1" thickBot="1">
      <c r="A17" s="6"/>
      <c r="B17" s="165" t="s">
        <v>238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7"/>
      <c r="AA17" s="81"/>
      <c r="AB17" s="2"/>
      <c r="AC17" s="82"/>
      <c r="AD17" s="82"/>
      <c r="AE17" s="82"/>
      <c r="AF17" s="82"/>
    </row>
    <row r="18" spans="1:65" s="1" customFormat="1" ht="16.5" customHeight="1">
      <c r="A18" s="6"/>
      <c r="B18" s="100">
        <v>1</v>
      </c>
      <c r="C18" s="101" t="s">
        <v>24</v>
      </c>
      <c r="D18" s="101" t="s">
        <v>21</v>
      </c>
      <c r="E18" s="102" t="s">
        <v>25</v>
      </c>
      <c r="F18" s="103" t="s">
        <v>26</v>
      </c>
      <c r="G18" s="104" t="s">
        <v>23</v>
      </c>
      <c r="H18" s="105">
        <v>3</v>
      </c>
      <c r="I18" s="106">
        <v>11030</v>
      </c>
      <c r="J18" s="106">
        <f aca="true" t="shared" si="0" ref="J18:J19">ROUND(I18*H18,2)</f>
        <v>33090</v>
      </c>
      <c r="K18" s="107" t="s">
        <v>19</v>
      </c>
      <c r="L18" s="108"/>
      <c r="M18" s="109" t="s">
        <v>0</v>
      </c>
      <c r="N18" s="110" t="s">
        <v>9</v>
      </c>
      <c r="O18" s="111">
        <v>0</v>
      </c>
      <c r="P18" s="111">
        <f aca="true" t="shared" si="1" ref="P18:P19">O18*H18</f>
        <v>0</v>
      </c>
      <c r="Q18" s="111">
        <v>0.02416</v>
      </c>
      <c r="R18" s="111">
        <f aca="true" t="shared" si="2" ref="R18:R19">Q18*H18</f>
        <v>0.07248</v>
      </c>
      <c r="S18" s="111">
        <v>0</v>
      </c>
      <c r="T18" s="111">
        <f aca="true" t="shared" si="3" ref="T18:T19">S18*H18</f>
        <v>0</v>
      </c>
      <c r="U18" s="108"/>
      <c r="V18" s="108"/>
      <c r="W18" s="125">
        <v>1</v>
      </c>
      <c r="X18" s="131">
        <f>H18+W18</f>
        <v>4</v>
      </c>
      <c r="Y18" s="134"/>
      <c r="Z18" s="145">
        <f>X18*Y18</f>
        <v>0</v>
      </c>
      <c r="AA18" s="82"/>
      <c r="AB18" s="82"/>
      <c r="AC18" s="82"/>
      <c r="AD18" s="82"/>
      <c r="AE18" s="82"/>
      <c r="AR18" s="7" t="s">
        <v>18</v>
      </c>
      <c r="AT18" s="7" t="s">
        <v>21</v>
      </c>
      <c r="AU18" s="7" t="s">
        <v>11</v>
      </c>
      <c r="AY18" s="2" t="s">
        <v>14</v>
      </c>
      <c r="BE18" s="8">
        <f aca="true" t="shared" si="4" ref="BE18:BE38">IF(N18="základní",J18,0)</f>
        <v>33090</v>
      </c>
      <c r="BF18" s="8">
        <f aca="true" t="shared" si="5" ref="BF18:BF38">IF(N18="snížená",J18,0)</f>
        <v>0</v>
      </c>
      <c r="BG18" s="8">
        <f aca="true" t="shared" si="6" ref="BG18:BG38">IF(N18="zákl. přenesená",J18,0)</f>
        <v>0</v>
      </c>
      <c r="BH18" s="8">
        <f aca="true" t="shared" si="7" ref="BH18:BH38">IF(N18="sníž. přenesená",J18,0)</f>
        <v>0</v>
      </c>
      <c r="BI18" s="8">
        <f aca="true" t="shared" si="8" ref="BI18:BI38">IF(N18="nulová",J18,0)</f>
        <v>0</v>
      </c>
      <c r="BJ18" s="2" t="s">
        <v>10</v>
      </c>
      <c r="BK18" s="8">
        <f aca="true" t="shared" si="9" ref="BK18:BK19">ROUND(I18*H18,2)</f>
        <v>33090</v>
      </c>
      <c r="BL18" s="2" t="s">
        <v>16</v>
      </c>
      <c r="BM18" s="7" t="s">
        <v>27</v>
      </c>
    </row>
    <row r="19" spans="1:65" s="1" customFormat="1" ht="16.5" customHeight="1">
      <c r="A19" s="6"/>
      <c r="B19" s="113">
        <v>2</v>
      </c>
      <c r="C19" s="89" t="s">
        <v>28</v>
      </c>
      <c r="D19" s="89" t="s">
        <v>21</v>
      </c>
      <c r="E19" s="90" t="s">
        <v>29</v>
      </c>
      <c r="F19" s="99" t="s">
        <v>30</v>
      </c>
      <c r="G19" s="92" t="s">
        <v>23</v>
      </c>
      <c r="H19" s="49">
        <v>1</v>
      </c>
      <c r="I19" s="93">
        <v>204</v>
      </c>
      <c r="J19" s="93">
        <f t="shared" si="0"/>
        <v>204</v>
      </c>
      <c r="K19" s="91" t="s">
        <v>19</v>
      </c>
      <c r="L19" s="94"/>
      <c r="M19" s="95" t="s">
        <v>0</v>
      </c>
      <c r="N19" s="96" t="s">
        <v>9</v>
      </c>
      <c r="O19" s="97">
        <v>0</v>
      </c>
      <c r="P19" s="97">
        <f t="shared" si="1"/>
        <v>0</v>
      </c>
      <c r="Q19" s="97">
        <v>0.0006</v>
      </c>
      <c r="R19" s="97">
        <f t="shared" si="2"/>
        <v>0.0006</v>
      </c>
      <c r="S19" s="97">
        <v>0</v>
      </c>
      <c r="T19" s="97">
        <f t="shared" si="3"/>
        <v>0</v>
      </c>
      <c r="U19" s="94"/>
      <c r="V19" s="94"/>
      <c r="W19" s="126">
        <v>2</v>
      </c>
      <c r="X19" s="132">
        <f aca="true" t="shared" si="10" ref="X19:X37">H19+W19</f>
        <v>3</v>
      </c>
      <c r="Y19" s="135"/>
      <c r="Z19" s="146">
        <f aca="true" t="shared" si="11" ref="Z19:Z37">X19*Y19</f>
        <v>0</v>
      </c>
      <c r="AA19" s="82"/>
      <c r="AB19" s="82"/>
      <c r="AC19" s="82"/>
      <c r="AD19" s="82"/>
      <c r="AE19" s="82"/>
      <c r="AR19" s="7" t="s">
        <v>18</v>
      </c>
      <c r="AT19" s="7" t="s">
        <v>21</v>
      </c>
      <c r="AU19" s="7" t="s">
        <v>11</v>
      </c>
      <c r="AY19" s="2" t="s">
        <v>14</v>
      </c>
      <c r="BE19" s="8">
        <f t="shared" si="4"/>
        <v>204</v>
      </c>
      <c r="BF19" s="8">
        <f t="shared" si="5"/>
        <v>0</v>
      </c>
      <c r="BG19" s="8">
        <f t="shared" si="6"/>
        <v>0</v>
      </c>
      <c r="BH19" s="8">
        <f t="shared" si="7"/>
        <v>0</v>
      </c>
      <c r="BI19" s="8">
        <f t="shared" si="8"/>
        <v>0</v>
      </c>
      <c r="BJ19" s="2" t="s">
        <v>10</v>
      </c>
      <c r="BK19" s="8">
        <f t="shared" si="9"/>
        <v>204</v>
      </c>
      <c r="BL19" s="2" t="s">
        <v>16</v>
      </c>
      <c r="BM19" s="7" t="s">
        <v>31</v>
      </c>
    </row>
    <row r="20" spans="1:65" s="1" customFormat="1" ht="16.5" customHeight="1">
      <c r="A20" s="6"/>
      <c r="B20" s="113">
        <v>3</v>
      </c>
      <c r="C20" s="89" t="s">
        <v>116</v>
      </c>
      <c r="D20" s="89" t="s">
        <v>21</v>
      </c>
      <c r="E20" s="90" t="s">
        <v>224</v>
      </c>
      <c r="F20" s="99" t="s">
        <v>225</v>
      </c>
      <c r="G20" s="92" t="s">
        <v>23</v>
      </c>
      <c r="H20" s="98">
        <v>0</v>
      </c>
      <c r="I20" s="98">
        <v>1</v>
      </c>
      <c r="J20" s="98">
        <v>1</v>
      </c>
      <c r="K20" s="98">
        <v>1</v>
      </c>
      <c r="L20" s="98">
        <v>1</v>
      </c>
      <c r="M20" s="98">
        <v>1</v>
      </c>
      <c r="N20" s="98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98">
        <v>1</v>
      </c>
      <c r="U20" s="98">
        <v>1</v>
      </c>
      <c r="V20" s="98">
        <v>1</v>
      </c>
      <c r="W20" s="127">
        <v>1</v>
      </c>
      <c r="X20" s="132">
        <f t="shared" si="10"/>
        <v>1</v>
      </c>
      <c r="Y20" s="135"/>
      <c r="Z20" s="146">
        <f t="shared" si="11"/>
        <v>0</v>
      </c>
      <c r="AA20" s="82"/>
      <c r="AB20" s="82"/>
      <c r="AC20" s="82"/>
      <c r="AD20" s="82"/>
      <c r="AE20" s="82"/>
      <c r="AR20" s="7"/>
      <c r="AT20" s="7"/>
      <c r="AU20" s="7"/>
      <c r="AY20" s="2"/>
      <c r="BE20" s="8"/>
      <c r="BF20" s="8"/>
      <c r="BG20" s="8"/>
      <c r="BH20" s="8"/>
      <c r="BI20" s="8"/>
      <c r="BJ20" s="2"/>
      <c r="BK20" s="8"/>
      <c r="BL20" s="2"/>
      <c r="BM20" s="7"/>
    </row>
    <row r="21" spans="1:65" s="1" customFormat="1" ht="16.5" customHeight="1">
      <c r="A21" s="6"/>
      <c r="B21" s="113">
        <v>4</v>
      </c>
      <c r="C21" s="89" t="s">
        <v>48</v>
      </c>
      <c r="D21" s="89" t="s">
        <v>21</v>
      </c>
      <c r="E21" s="90" t="s">
        <v>49</v>
      </c>
      <c r="F21" s="99" t="s">
        <v>50</v>
      </c>
      <c r="G21" s="92" t="s">
        <v>23</v>
      </c>
      <c r="H21" s="49">
        <v>122</v>
      </c>
      <c r="I21" s="93"/>
      <c r="J21" s="93"/>
      <c r="K21" s="91"/>
      <c r="L21" s="94"/>
      <c r="M21" s="95"/>
      <c r="N21" s="96"/>
      <c r="O21" s="97"/>
      <c r="P21" s="97"/>
      <c r="Q21" s="97"/>
      <c r="R21" s="97"/>
      <c r="S21" s="97"/>
      <c r="T21" s="97"/>
      <c r="U21" s="94"/>
      <c r="V21" s="94"/>
      <c r="W21" s="126">
        <v>31</v>
      </c>
      <c r="X21" s="132">
        <f t="shared" si="10"/>
        <v>153</v>
      </c>
      <c r="Y21" s="135"/>
      <c r="Z21" s="146">
        <f t="shared" si="11"/>
        <v>0</v>
      </c>
      <c r="AA21" s="82"/>
      <c r="AB21" s="82"/>
      <c r="AC21" s="82"/>
      <c r="AD21" s="82"/>
      <c r="AE21" s="82"/>
      <c r="AR21" s="7"/>
      <c r="AT21" s="7"/>
      <c r="AU21" s="7"/>
      <c r="AY21" s="2"/>
      <c r="BE21" s="8"/>
      <c r="BF21" s="8"/>
      <c r="BG21" s="8"/>
      <c r="BH21" s="8"/>
      <c r="BI21" s="8"/>
      <c r="BJ21" s="2"/>
      <c r="BK21" s="8"/>
      <c r="BL21" s="2"/>
      <c r="BM21" s="7"/>
    </row>
    <row r="22" spans="1:65" s="1" customFormat="1" ht="16.5" customHeight="1">
      <c r="A22" s="6"/>
      <c r="B22" s="113">
        <v>5</v>
      </c>
      <c r="C22" s="89" t="s">
        <v>55</v>
      </c>
      <c r="D22" s="89" t="s">
        <v>21</v>
      </c>
      <c r="E22" s="90" t="s">
        <v>56</v>
      </c>
      <c r="F22" s="99" t="s">
        <v>57</v>
      </c>
      <c r="G22" s="92" t="s">
        <v>23</v>
      </c>
      <c r="H22" s="49">
        <v>122</v>
      </c>
      <c r="I22" s="93"/>
      <c r="J22" s="93"/>
      <c r="K22" s="91"/>
      <c r="L22" s="94"/>
      <c r="M22" s="95"/>
      <c r="N22" s="96"/>
      <c r="O22" s="97"/>
      <c r="P22" s="97"/>
      <c r="Q22" s="97"/>
      <c r="R22" s="97"/>
      <c r="S22" s="97"/>
      <c r="T22" s="97"/>
      <c r="U22" s="94"/>
      <c r="V22" s="94"/>
      <c r="W22" s="126">
        <v>31</v>
      </c>
      <c r="X22" s="132">
        <f t="shared" si="10"/>
        <v>153</v>
      </c>
      <c r="Y22" s="135"/>
      <c r="Z22" s="146">
        <f t="shared" si="11"/>
        <v>0</v>
      </c>
      <c r="AA22" s="82"/>
      <c r="AB22" s="82"/>
      <c r="AC22" s="82"/>
      <c r="AD22" s="82"/>
      <c r="AE22" s="82"/>
      <c r="AR22" s="7"/>
      <c r="AT22" s="7"/>
      <c r="AU22" s="7"/>
      <c r="AY22" s="2"/>
      <c r="BE22" s="8"/>
      <c r="BF22" s="8"/>
      <c r="BG22" s="8"/>
      <c r="BH22" s="8"/>
      <c r="BI22" s="8"/>
      <c r="BJ22" s="2"/>
      <c r="BK22" s="8"/>
      <c r="BL22" s="2"/>
      <c r="BM22" s="7"/>
    </row>
    <row r="23" spans="1:65" s="1" customFormat="1" ht="16.5" customHeight="1">
      <c r="A23" s="6"/>
      <c r="B23" s="113">
        <v>6</v>
      </c>
      <c r="C23" s="89" t="s">
        <v>52</v>
      </c>
      <c r="D23" s="89" t="s">
        <v>21</v>
      </c>
      <c r="E23" s="90" t="s">
        <v>20</v>
      </c>
      <c r="F23" s="99" t="s">
        <v>53</v>
      </c>
      <c r="G23" s="92" t="s">
        <v>23</v>
      </c>
      <c r="H23" s="49">
        <v>122</v>
      </c>
      <c r="I23" s="93"/>
      <c r="J23" s="93"/>
      <c r="K23" s="91"/>
      <c r="L23" s="94"/>
      <c r="M23" s="95"/>
      <c r="N23" s="96"/>
      <c r="O23" s="97"/>
      <c r="P23" s="97"/>
      <c r="Q23" s="97"/>
      <c r="R23" s="97"/>
      <c r="S23" s="97"/>
      <c r="T23" s="97"/>
      <c r="U23" s="94"/>
      <c r="V23" s="94"/>
      <c r="W23" s="126">
        <v>31</v>
      </c>
      <c r="X23" s="132">
        <f t="shared" si="10"/>
        <v>153</v>
      </c>
      <c r="Y23" s="135"/>
      <c r="Z23" s="146">
        <f t="shared" si="11"/>
        <v>0</v>
      </c>
      <c r="AA23" s="82"/>
      <c r="AB23" s="82"/>
      <c r="AC23" s="82"/>
      <c r="AD23" s="82"/>
      <c r="AE23" s="82"/>
      <c r="AR23" s="7"/>
      <c r="AT23" s="7"/>
      <c r="AU23" s="7"/>
      <c r="AY23" s="2"/>
      <c r="BE23" s="8"/>
      <c r="BF23" s="8"/>
      <c r="BG23" s="8"/>
      <c r="BH23" s="8"/>
      <c r="BI23" s="8"/>
      <c r="BJ23" s="2"/>
      <c r="BK23" s="8"/>
      <c r="BL23" s="2"/>
      <c r="BM23" s="7"/>
    </row>
    <row r="24" spans="1:65" s="1" customFormat="1" ht="16.5" customHeight="1">
      <c r="A24" s="6"/>
      <c r="B24" s="113">
        <v>7</v>
      </c>
      <c r="C24" s="89" t="s">
        <v>128</v>
      </c>
      <c r="D24" s="89" t="s">
        <v>21</v>
      </c>
      <c r="E24" s="90" t="s">
        <v>129</v>
      </c>
      <c r="F24" s="99" t="s">
        <v>130</v>
      </c>
      <c r="G24" s="92" t="s">
        <v>23</v>
      </c>
      <c r="H24" s="49">
        <v>3</v>
      </c>
      <c r="I24" s="93"/>
      <c r="J24" s="93"/>
      <c r="K24" s="91"/>
      <c r="L24" s="94"/>
      <c r="M24" s="95"/>
      <c r="N24" s="96"/>
      <c r="O24" s="97"/>
      <c r="P24" s="97"/>
      <c r="Q24" s="97"/>
      <c r="R24" s="97"/>
      <c r="S24" s="97"/>
      <c r="T24" s="97"/>
      <c r="U24" s="94"/>
      <c r="V24" s="94"/>
      <c r="W24" s="126">
        <v>1</v>
      </c>
      <c r="X24" s="132">
        <f t="shared" si="10"/>
        <v>4</v>
      </c>
      <c r="Y24" s="135"/>
      <c r="Z24" s="146">
        <f t="shared" si="11"/>
        <v>0</v>
      </c>
      <c r="AA24" s="82"/>
      <c r="AB24" s="82"/>
      <c r="AC24" s="82"/>
      <c r="AD24" s="82"/>
      <c r="AE24" s="82"/>
      <c r="AR24" s="7"/>
      <c r="AT24" s="7"/>
      <c r="AU24" s="7"/>
      <c r="AY24" s="2"/>
      <c r="BE24" s="8"/>
      <c r="BF24" s="8"/>
      <c r="BG24" s="8"/>
      <c r="BH24" s="8"/>
      <c r="BI24" s="8"/>
      <c r="BJ24" s="2"/>
      <c r="BK24" s="8"/>
      <c r="BL24" s="2"/>
      <c r="BM24" s="7"/>
    </row>
    <row r="25" spans="1:65" s="1" customFormat="1" ht="16.5" customHeight="1">
      <c r="A25" s="6"/>
      <c r="B25" s="113">
        <v>8</v>
      </c>
      <c r="C25" s="89" t="s">
        <v>132</v>
      </c>
      <c r="D25" s="89" t="s">
        <v>21</v>
      </c>
      <c r="E25" s="90" t="s">
        <v>133</v>
      </c>
      <c r="F25" s="99" t="s">
        <v>134</v>
      </c>
      <c r="G25" s="92" t="s">
        <v>23</v>
      </c>
      <c r="H25" s="49">
        <v>4.04</v>
      </c>
      <c r="I25" s="93"/>
      <c r="J25" s="93"/>
      <c r="K25" s="91"/>
      <c r="L25" s="94"/>
      <c r="M25" s="95"/>
      <c r="N25" s="96"/>
      <c r="O25" s="97"/>
      <c r="P25" s="97"/>
      <c r="Q25" s="97"/>
      <c r="R25" s="97"/>
      <c r="S25" s="97"/>
      <c r="T25" s="97"/>
      <c r="U25" s="94"/>
      <c r="V25" s="94"/>
      <c r="W25" s="126">
        <v>3</v>
      </c>
      <c r="X25" s="132">
        <f t="shared" si="10"/>
        <v>7.04</v>
      </c>
      <c r="Y25" s="135"/>
      <c r="Z25" s="146">
        <f t="shared" si="11"/>
        <v>0</v>
      </c>
      <c r="AA25" s="82"/>
      <c r="AB25" s="82"/>
      <c r="AC25" s="82"/>
      <c r="AD25" s="82"/>
      <c r="AE25" s="82"/>
      <c r="AR25" s="7"/>
      <c r="AT25" s="7"/>
      <c r="AU25" s="7"/>
      <c r="AY25" s="2"/>
      <c r="BE25" s="8"/>
      <c r="BF25" s="8"/>
      <c r="BG25" s="8"/>
      <c r="BH25" s="8"/>
      <c r="BI25" s="8"/>
      <c r="BJ25" s="2"/>
      <c r="BK25" s="8"/>
      <c r="BL25" s="2"/>
      <c r="BM25" s="7"/>
    </row>
    <row r="26" spans="1:65" s="1" customFormat="1" ht="16.5" customHeight="1">
      <c r="A26" s="6"/>
      <c r="B26" s="113">
        <v>9</v>
      </c>
      <c r="C26" s="89" t="s">
        <v>136</v>
      </c>
      <c r="D26" s="89" t="s">
        <v>21</v>
      </c>
      <c r="E26" s="90" t="s">
        <v>137</v>
      </c>
      <c r="F26" s="99" t="s">
        <v>138</v>
      </c>
      <c r="G26" s="92" t="s">
        <v>23</v>
      </c>
      <c r="H26" s="49">
        <v>2</v>
      </c>
      <c r="I26" s="93">
        <v>197</v>
      </c>
      <c r="J26" s="93" t="e">
        <f>ROUND(I26*#REF!,2)</f>
        <v>#REF!</v>
      </c>
      <c r="K26" s="91" t="s">
        <v>19</v>
      </c>
      <c r="L26" s="94"/>
      <c r="M26" s="95" t="s">
        <v>0</v>
      </c>
      <c r="N26" s="96" t="s">
        <v>9</v>
      </c>
      <c r="O26" s="97">
        <v>0</v>
      </c>
      <c r="P26" s="97" t="e">
        <f>O26*#REF!</f>
        <v>#REF!</v>
      </c>
      <c r="Q26" s="97">
        <v>0</v>
      </c>
      <c r="R26" s="97" t="e">
        <f>Q26*#REF!</f>
        <v>#REF!</v>
      </c>
      <c r="S26" s="97">
        <v>0</v>
      </c>
      <c r="T26" s="97" t="e">
        <f>S26*#REF!</f>
        <v>#REF!</v>
      </c>
      <c r="U26" s="94"/>
      <c r="V26" s="94"/>
      <c r="W26" s="126">
        <v>2</v>
      </c>
      <c r="X26" s="132">
        <f t="shared" si="10"/>
        <v>4</v>
      </c>
      <c r="Y26" s="135"/>
      <c r="Z26" s="146">
        <f t="shared" si="11"/>
        <v>0</v>
      </c>
      <c r="AA26" s="82"/>
      <c r="AB26" s="82"/>
      <c r="AC26" s="82"/>
      <c r="AD26" s="82"/>
      <c r="AE26" s="82"/>
      <c r="AR26" s="7" t="s">
        <v>18</v>
      </c>
      <c r="AT26" s="7" t="s">
        <v>21</v>
      </c>
      <c r="AU26" s="7" t="s">
        <v>11</v>
      </c>
      <c r="AY26" s="2" t="s">
        <v>14</v>
      </c>
      <c r="BE26" s="8" t="e">
        <f t="shared" si="4"/>
        <v>#REF!</v>
      </c>
      <c r="BF26" s="8">
        <f t="shared" si="5"/>
        <v>0</v>
      </c>
      <c r="BG26" s="8">
        <f t="shared" si="6"/>
        <v>0</v>
      </c>
      <c r="BH26" s="8">
        <f t="shared" si="7"/>
        <v>0</v>
      </c>
      <c r="BI26" s="8">
        <f t="shared" si="8"/>
        <v>0</v>
      </c>
      <c r="BJ26" s="2" t="s">
        <v>10</v>
      </c>
      <c r="BK26" s="8" t="e">
        <f>ROUND(I26*#REF!,2)</f>
        <v>#REF!</v>
      </c>
      <c r="BL26" s="2" t="s">
        <v>16</v>
      </c>
      <c r="BM26" s="7" t="s">
        <v>35</v>
      </c>
    </row>
    <row r="27" spans="1:65" s="1" customFormat="1" ht="16.5" customHeight="1">
      <c r="A27" s="6"/>
      <c r="B27" s="113">
        <v>10</v>
      </c>
      <c r="C27" s="89" t="s">
        <v>143</v>
      </c>
      <c r="D27" s="89" t="s">
        <v>21</v>
      </c>
      <c r="E27" s="90" t="s">
        <v>226</v>
      </c>
      <c r="F27" s="99" t="s">
        <v>227</v>
      </c>
      <c r="G27" s="92" t="s">
        <v>23</v>
      </c>
      <c r="H27" s="98">
        <v>0</v>
      </c>
      <c r="I27" s="93"/>
      <c r="J27" s="93"/>
      <c r="K27" s="91"/>
      <c r="L27" s="94"/>
      <c r="M27" s="95"/>
      <c r="N27" s="96"/>
      <c r="O27" s="97"/>
      <c r="P27" s="97"/>
      <c r="Q27" s="97"/>
      <c r="R27" s="97"/>
      <c r="S27" s="97"/>
      <c r="T27" s="97"/>
      <c r="U27" s="94"/>
      <c r="V27" s="94"/>
      <c r="W27" s="126">
        <v>1</v>
      </c>
      <c r="X27" s="132">
        <f t="shared" si="10"/>
        <v>1</v>
      </c>
      <c r="Y27" s="135"/>
      <c r="Z27" s="146">
        <f t="shared" si="11"/>
        <v>0</v>
      </c>
      <c r="AA27" s="82"/>
      <c r="AB27" s="82"/>
      <c r="AC27" s="82"/>
      <c r="AD27" s="82"/>
      <c r="AE27" s="82"/>
      <c r="AR27" s="7"/>
      <c r="AT27" s="7"/>
      <c r="AU27" s="7"/>
      <c r="AY27" s="2"/>
      <c r="BE27" s="8"/>
      <c r="BF27" s="8"/>
      <c r="BG27" s="8"/>
      <c r="BH27" s="8"/>
      <c r="BI27" s="8"/>
      <c r="BJ27" s="2"/>
      <c r="BK27" s="8"/>
      <c r="BL27" s="2"/>
      <c r="BM27" s="7"/>
    </row>
    <row r="28" spans="1:65" s="1" customFormat="1" ht="16.5" customHeight="1">
      <c r="A28" s="6"/>
      <c r="B28" s="113">
        <v>11</v>
      </c>
      <c r="C28" s="89" t="s">
        <v>140</v>
      </c>
      <c r="D28" s="89" t="s">
        <v>21</v>
      </c>
      <c r="E28" s="90" t="s">
        <v>141</v>
      </c>
      <c r="F28" s="99" t="s">
        <v>57</v>
      </c>
      <c r="G28" s="92" t="s">
        <v>23</v>
      </c>
      <c r="H28" s="49">
        <v>24</v>
      </c>
      <c r="I28" s="93">
        <v>1902</v>
      </c>
      <c r="J28" s="93" t="e">
        <f>ROUND(I28*#REF!,2)</f>
        <v>#REF!</v>
      </c>
      <c r="K28" s="91" t="s">
        <v>19</v>
      </c>
      <c r="L28" s="94"/>
      <c r="M28" s="95" t="s">
        <v>0</v>
      </c>
      <c r="N28" s="96" t="s">
        <v>9</v>
      </c>
      <c r="O28" s="97">
        <v>0</v>
      </c>
      <c r="P28" s="97" t="e">
        <f>O28*#REF!</f>
        <v>#REF!</v>
      </c>
      <c r="Q28" s="97">
        <v>0</v>
      </c>
      <c r="R28" s="97" t="e">
        <f>Q28*#REF!</f>
        <v>#REF!</v>
      </c>
      <c r="S28" s="97">
        <v>0</v>
      </c>
      <c r="T28" s="97" t="e">
        <f>S28*#REF!</f>
        <v>#REF!</v>
      </c>
      <c r="U28" s="94"/>
      <c r="V28" s="94"/>
      <c r="W28" s="126">
        <v>17</v>
      </c>
      <c r="X28" s="132">
        <f t="shared" si="10"/>
        <v>41</v>
      </c>
      <c r="Y28" s="135"/>
      <c r="Z28" s="146">
        <f t="shared" si="11"/>
        <v>0</v>
      </c>
      <c r="AA28" s="82"/>
      <c r="AB28" s="82"/>
      <c r="AC28" s="82"/>
      <c r="AD28" s="82"/>
      <c r="AE28" s="82"/>
      <c r="AR28" s="7" t="s">
        <v>18</v>
      </c>
      <c r="AT28" s="7" t="s">
        <v>21</v>
      </c>
      <c r="AU28" s="7" t="s">
        <v>11</v>
      </c>
      <c r="AY28" s="2" t="s">
        <v>14</v>
      </c>
      <c r="BE28" s="8" t="e">
        <f t="shared" si="4"/>
        <v>#REF!</v>
      </c>
      <c r="BF28" s="8">
        <f t="shared" si="5"/>
        <v>0</v>
      </c>
      <c r="BG28" s="8">
        <f t="shared" si="6"/>
        <v>0</v>
      </c>
      <c r="BH28" s="8">
        <f t="shared" si="7"/>
        <v>0</v>
      </c>
      <c r="BI28" s="8">
        <f t="shared" si="8"/>
        <v>0</v>
      </c>
      <c r="BJ28" s="2" t="s">
        <v>10</v>
      </c>
      <c r="BK28" s="8" t="e">
        <f>ROUND(I28*#REF!,2)</f>
        <v>#REF!</v>
      </c>
      <c r="BL28" s="2" t="s">
        <v>16</v>
      </c>
      <c r="BM28" s="7" t="s">
        <v>39</v>
      </c>
    </row>
    <row r="29" spans="1:65" s="1" customFormat="1" ht="16.5" customHeight="1">
      <c r="A29" s="6"/>
      <c r="B29" s="113">
        <v>12</v>
      </c>
      <c r="C29" s="89" t="s">
        <v>143</v>
      </c>
      <c r="D29" s="89" t="s">
        <v>21</v>
      </c>
      <c r="E29" s="90" t="s">
        <v>144</v>
      </c>
      <c r="F29" s="99" t="s">
        <v>145</v>
      </c>
      <c r="G29" s="92" t="s">
        <v>23</v>
      </c>
      <c r="H29" s="49">
        <v>6</v>
      </c>
      <c r="I29" s="93">
        <v>646</v>
      </c>
      <c r="J29" s="93">
        <f>ROUND(I29*H36,2)</f>
        <v>5814</v>
      </c>
      <c r="K29" s="91" t="s">
        <v>15</v>
      </c>
      <c r="L29" s="94"/>
      <c r="M29" s="95" t="s">
        <v>0</v>
      </c>
      <c r="N29" s="96" t="s">
        <v>9</v>
      </c>
      <c r="O29" s="97">
        <v>0</v>
      </c>
      <c r="P29" s="97">
        <f>O29*H36</f>
        <v>0</v>
      </c>
      <c r="Q29" s="97">
        <v>0.001</v>
      </c>
      <c r="R29" s="97">
        <f>Q29*H36</f>
        <v>0.009000000000000001</v>
      </c>
      <c r="S29" s="97">
        <v>0</v>
      </c>
      <c r="T29" s="97">
        <f>S29*H36</f>
        <v>0</v>
      </c>
      <c r="U29" s="94"/>
      <c r="V29" s="94"/>
      <c r="W29" s="126">
        <v>5</v>
      </c>
      <c r="X29" s="132">
        <f t="shared" si="10"/>
        <v>11</v>
      </c>
      <c r="Y29" s="135"/>
      <c r="Z29" s="146">
        <f t="shared" si="11"/>
        <v>0</v>
      </c>
      <c r="AA29" s="82"/>
      <c r="AB29" s="82"/>
      <c r="AC29" s="82"/>
      <c r="AD29" s="82"/>
      <c r="AE29" s="82"/>
      <c r="AR29" s="7" t="s">
        <v>18</v>
      </c>
      <c r="AT29" s="7" t="s">
        <v>21</v>
      </c>
      <c r="AU29" s="7" t="s">
        <v>11</v>
      </c>
      <c r="AY29" s="2" t="s">
        <v>14</v>
      </c>
      <c r="BE29" s="8">
        <f t="shared" si="4"/>
        <v>5814</v>
      </c>
      <c r="BF29" s="8">
        <f t="shared" si="5"/>
        <v>0</v>
      </c>
      <c r="BG29" s="8">
        <f t="shared" si="6"/>
        <v>0</v>
      </c>
      <c r="BH29" s="8">
        <f t="shared" si="7"/>
        <v>0</v>
      </c>
      <c r="BI29" s="8">
        <f t="shared" si="8"/>
        <v>0</v>
      </c>
      <c r="BJ29" s="2" t="s">
        <v>10</v>
      </c>
      <c r="BK29" s="8">
        <f>ROUND(I29*H36,2)</f>
        <v>5814</v>
      </c>
      <c r="BL29" s="2" t="s">
        <v>16</v>
      </c>
      <c r="BM29" s="7" t="s">
        <v>43</v>
      </c>
    </row>
    <row r="30" spans="1:65" s="1" customFormat="1" ht="16.5" customHeight="1">
      <c r="A30" s="6"/>
      <c r="B30" s="113">
        <v>13</v>
      </c>
      <c r="C30" s="89" t="s">
        <v>147</v>
      </c>
      <c r="D30" s="89" t="s">
        <v>21</v>
      </c>
      <c r="E30" s="90" t="s">
        <v>148</v>
      </c>
      <c r="F30" s="99" t="s">
        <v>149</v>
      </c>
      <c r="G30" s="92" t="s">
        <v>23</v>
      </c>
      <c r="H30" s="49">
        <v>1</v>
      </c>
      <c r="I30" s="93">
        <v>645</v>
      </c>
      <c r="J30" s="93">
        <f>ROUND(I30*H37,2)</f>
        <v>645</v>
      </c>
      <c r="K30" s="91" t="s">
        <v>15</v>
      </c>
      <c r="L30" s="94"/>
      <c r="M30" s="95" t="s">
        <v>0</v>
      </c>
      <c r="N30" s="96" t="s">
        <v>9</v>
      </c>
      <c r="O30" s="97">
        <v>0</v>
      </c>
      <c r="P30" s="97">
        <f>O30*H37</f>
        <v>0</v>
      </c>
      <c r="Q30" s="97">
        <v>0.001</v>
      </c>
      <c r="R30" s="97">
        <f>Q30*H37</f>
        <v>0.001</v>
      </c>
      <c r="S30" s="97">
        <v>0</v>
      </c>
      <c r="T30" s="97">
        <f>S30*H37</f>
        <v>0</v>
      </c>
      <c r="U30" s="94"/>
      <c r="V30" s="94"/>
      <c r="W30" s="126">
        <v>1</v>
      </c>
      <c r="X30" s="132">
        <f t="shared" si="10"/>
        <v>2</v>
      </c>
      <c r="Y30" s="135"/>
      <c r="Z30" s="146">
        <f t="shared" si="11"/>
        <v>0</v>
      </c>
      <c r="AA30" s="82"/>
      <c r="AB30" s="82"/>
      <c r="AC30" s="82"/>
      <c r="AD30" s="82"/>
      <c r="AE30" s="82"/>
      <c r="AR30" s="7" t="s">
        <v>18</v>
      </c>
      <c r="AT30" s="7" t="s">
        <v>21</v>
      </c>
      <c r="AU30" s="7" t="s">
        <v>11</v>
      </c>
      <c r="AY30" s="2" t="s">
        <v>14</v>
      </c>
      <c r="BE30" s="8">
        <f t="shared" si="4"/>
        <v>645</v>
      </c>
      <c r="BF30" s="8">
        <f t="shared" si="5"/>
        <v>0</v>
      </c>
      <c r="BG30" s="8">
        <f t="shared" si="6"/>
        <v>0</v>
      </c>
      <c r="BH30" s="8">
        <f t="shared" si="7"/>
        <v>0</v>
      </c>
      <c r="BI30" s="8">
        <f t="shared" si="8"/>
        <v>0</v>
      </c>
      <c r="BJ30" s="2" t="s">
        <v>10</v>
      </c>
      <c r="BK30" s="8">
        <f>ROUND(I30*H37,2)</f>
        <v>645</v>
      </c>
      <c r="BL30" s="2" t="s">
        <v>16</v>
      </c>
      <c r="BM30" s="7" t="s">
        <v>47</v>
      </c>
    </row>
    <row r="31" spans="1:65" s="1" customFormat="1" ht="16.5" customHeight="1">
      <c r="A31" s="6"/>
      <c r="B31" s="113">
        <v>14</v>
      </c>
      <c r="C31" s="89" t="s">
        <v>151</v>
      </c>
      <c r="D31" s="89" t="s">
        <v>21</v>
      </c>
      <c r="E31" s="90" t="s">
        <v>152</v>
      </c>
      <c r="F31" s="99" t="s">
        <v>153</v>
      </c>
      <c r="G31" s="92" t="s">
        <v>23</v>
      </c>
      <c r="H31" s="49">
        <v>1</v>
      </c>
      <c r="I31" s="93">
        <v>24632.2</v>
      </c>
      <c r="J31" s="93">
        <f>ROUND(I31*H21,2)</f>
        <v>3005128.4</v>
      </c>
      <c r="K31" s="91" t="s">
        <v>19</v>
      </c>
      <c r="L31" s="94"/>
      <c r="M31" s="95" t="s">
        <v>0</v>
      </c>
      <c r="N31" s="96" t="s">
        <v>9</v>
      </c>
      <c r="O31" s="97">
        <v>0</v>
      </c>
      <c r="P31" s="97">
        <f>O31*H21</f>
        <v>0</v>
      </c>
      <c r="Q31" s="97">
        <v>0.0605</v>
      </c>
      <c r="R31" s="97">
        <f>Q31*H21</f>
        <v>7.381</v>
      </c>
      <c r="S31" s="97">
        <v>0</v>
      </c>
      <c r="T31" s="97">
        <f>S31*H21</f>
        <v>0</v>
      </c>
      <c r="U31" s="94"/>
      <c r="V31" s="94"/>
      <c r="W31" s="126">
        <v>0</v>
      </c>
      <c r="X31" s="132">
        <f t="shared" si="10"/>
        <v>1</v>
      </c>
      <c r="Y31" s="135"/>
      <c r="Z31" s="146">
        <f t="shared" si="11"/>
        <v>0</v>
      </c>
      <c r="AA31" s="82"/>
      <c r="AB31" s="82"/>
      <c r="AC31" s="82"/>
      <c r="AD31" s="82"/>
      <c r="AE31" s="82"/>
      <c r="AR31" s="7" t="s">
        <v>18</v>
      </c>
      <c r="AT31" s="7" t="s">
        <v>21</v>
      </c>
      <c r="AU31" s="7" t="s">
        <v>11</v>
      </c>
      <c r="AY31" s="2" t="s">
        <v>14</v>
      </c>
      <c r="BE31" s="8">
        <f t="shared" si="4"/>
        <v>3005128.4</v>
      </c>
      <c r="BF31" s="8">
        <f t="shared" si="5"/>
        <v>0</v>
      </c>
      <c r="BG31" s="8">
        <f t="shared" si="6"/>
        <v>0</v>
      </c>
      <c r="BH31" s="8">
        <f t="shared" si="7"/>
        <v>0</v>
      </c>
      <c r="BI31" s="8">
        <f t="shared" si="8"/>
        <v>0</v>
      </c>
      <c r="BJ31" s="2" t="s">
        <v>10</v>
      </c>
      <c r="BK31" s="8">
        <f>ROUND(I31*H21,2)</f>
        <v>3005128.4</v>
      </c>
      <c r="BL31" s="2" t="s">
        <v>16</v>
      </c>
      <c r="BM31" s="7" t="s">
        <v>51</v>
      </c>
    </row>
    <row r="32" spans="1:65" s="1" customFormat="1" ht="16.5" customHeight="1">
      <c r="A32" s="6"/>
      <c r="B32" s="113">
        <v>15</v>
      </c>
      <c r="C32" s="89" t="s">
        <v>155</v>
      </c>
      <c r="D32" s="89" t="s">
        <v>21</v>
      </c>
      <c r="E32" s="90" t="s">
        <v>156</v>
      </c>
      <c r="F32" s="99" t="s">
        <v>157</v>
      </c>
      <c r="G32" s="92" t="s">
        <v>23</v>
      </c>
      <c r="H32" s="49">
        <v>2</v>
      </c>
      <c r="I32" s="93">
        <v>417</v>
      </c>
      <c r="J32" s="93">
        <f>ROUND(I32*H23,2)</f>
        <v>50874</v>
      </c>
      <c r="K32" s="91" t="s">
        <v>19</v>
      </c>
      <c r="L32" s="94"/>
      <c r="M32" s="95" t="s">
        <v>0</v>
      </c>
      <c r="N32" s="96" t="s">
        <v>9</v>
      </c>
      <c r="O32" s="97">
        <v>0</v>
      </c>
      <c r="P32" s="97">
        <f>O32*H23</f>
        <v>0</v>
      </c>
      <c r="Q32" s="97">
        <v>0.0004</v>
      </c>
      <c r="R32" s="97">
        <f>Q32*H23</f>
        <v>0.0488</v>
      </c>
      <c r="S32" s="97">
        <v>0</v>
      </c>
      <c r="T32" s="97">
        <f>S32*H23</f>
        <v>0</v>
      </c>
      <c r="U32" s="94"/>
      <c r="V32" s="94"/>
      <c r="W32" s="126">
        <v>0</v>
      </c>
      <c r="X32" s="132">
        <f t="shared" si="10"/>
        <v>2</v>
      </c>
      <c r="Y32" s="135"/>
      <c r="Z32" s="146">
        <f t="shared" si="11"/>
        <v>0</v>
      </c>
      <c r="AA32" s="82"/>
      <c r="AB32" s="82"/>
      <c r="AC32" s="82"/>
      <c r="AD32" s="82"/>
      <c r="AE32" s="82"/>
      <c r="AR32" s="7" t="s">
        <v>18</v>
      </c>
      <c r="AT32" s="7" t="s">
        <v>21</v>
      </c>
      <c r="AU32" s="7" t="s">
        <v>11</v>
      </c>
      <c r="AY32" s="2" t="s">
        <v>14</v>
      </c>
      <c r="BE32" s="8">
        <f t="shared" si="4"/>
        <v>50874</v>
      </c>
      <c r="BF32" s="8">
        <f t="shared" si="5"/>
        <v>0</v>
      </c>
      <c r="BG32" s="8">
        <f t="shared" si="6"/>
        <v>0</v>
      </c>
      <c r="BH32" s="8">
        <f t="shared" si="7"/>
        <v>0</v>
      </c>
      <c r="BI32" s="8">
        <f t="shared" si="8"/>
        <v>0</v>
      </c>
      <c r="BJ32" s="2" t="s">
        <v>10</v>
      </c>
      <c r="BK32" s="8">
        <f>ROUND(I32*H23,2)</f>
        <v>50874</v>
      </c>
      <c r="BL32" s="2" t="s">
        <v>16</v>
      </c>
      <c r="BM32" s="7" t="s">
        <v>54</v>
      </c>
    </row>
    <row r="33" spans="1:65" s="1" customFormat="1" ht="16.5" customHeight="1">
      <c r="A33" s="6"/>
      <c r="B33" s="113">
        <v>16</v>
      </c>
      <c r="C33" s="89" t="s">
        <v>67</v>
      </c>
      <c r="D33" s="89" t="s">
        <v>21</v>
      </c>
      <c r="E33" s="90" t="s">
        <v>68</v>
      </c>
      <c r="F33" s="99" t="s">
        <v>220</v>
      </c>
      <c r="G33" s="92" t="s">
        <v>23</v>
      </c>
      <c r="H33" s="49">
        <v>28</v>
      </c>
      <c r="I33" s="93">
        <v>3586.4</v>
      </c>
      <c r="J33" s="93">
        <f>ROUND(I33*H22,2)</f>
        <v>437540.8</v>
      </c>
      <c r="K33" s="91" t="s">
        <v>19</v>
      </c>
      <c r="L33" s="94"/>
      <c r="M33" s="95" t="s">
        <v>0</v>
      </c>
      <c r="N33" s="96" t="s">
        <v>9</v>
      </c>
      <c r="O33" s="97">
        <v>0</v>
      </c>
      <c r="P33" s="97">
        <f>O33*H22</f>
        <v>0</v>
      </c>
      <c r="Q33" s="97">
        <v>0.0006</v>
      </c>
      <c r="R33" s="97">
        <f>Q33*H22</f>
        <v>0.07319999999999999</v>
      </c>
      <c r="S33" s="97">
        <v>0</v>
      </c>
      <c r="T33" s="97">
        <f>S33*H22</f>
        <v>0</v>
      </c>
      <c r="U33" s="94"/>
      <c r="V33" s="94"/>
      <c r="W33" s="126">
        <v>0</v>
      </c>
      <c r="X33" s="132">
        <f t="shared" si="10"/>
        <v>28</v>
      </c>
      <c r="Y33" s="135"/>
      <c r="Z33" s="146">
        <f t="shared" si="11"/>
        <v>0</v>
      </c>
      <c r="AA33" s="82"/>
      <c r="AB33" s="82"/>
      <c r="AC33" s="82"/>
      <c r="AD33" s="82"/>
      <c r="AE33" s="82"/>
      <c r="AR33" s="7" t="s">
        <v>18</v>
      </c>
      <c r="AT33" s="7" t="s">
        <v>21</v>
      </c>
      <c r="AU33" s="7" t="s">
        <v>11</v>
      </c>
      <c r="AY33" s="2" t="s">
        <v>14</v>
      </c>
      <c r="BE33" s="8">
        <f t="shared" si="4"/>
        <v>437540.8</v>
      </c>
      <c r="BF33" s="8">
        <f t="shared" si="5"/>
        <v>0</v>
      </c>
      <c r="BG33" s="8">
        <f t="shared" si="6"/>
        <v>0</v>
      </c>
      <c r="BH33" s="8">
        <f t="shared" si="7"/>
        <v>0</v>
      </c>
      <c r="BI33" s="8">
        <f t="shared" si="8"/>
        <v>0</v>
      </c>
      <c r="BJ33" s="2" t="s">
        <v>10</v>
      </c>
      <c r="BK33" s="8">
        <f>ROUND(I33*H22,2)</f>
        <v>437540.8</v>
      </c>
      <c r="BL33" s="2" t="s">
        <v>16</v>
      </c>
      <c r="BM33" s="7" t="s">
        <v>58</v>
      </c>
    </row>
    <row r="34" spans="1:65" s="1" customFormat="1" ht="16.5" customHeight="1">
      <c r="A34" s="6"/>
      <c r="B34" s="113">
        <v>17</v>
      </c>
      <c r="C34" s="89" t="s">
        <v>71</v>
      </c>
      <c r="D34" s="89" t="s">
        <v>21</v>
      </c>
      <c r="E34" s="90" t="s">
        <v>20</v>
      </c>
      <c r="F34" s="99" t="s">
        <v>53</v>
      </c>
      <c r="G34" s="92" t="s">
        <v>23</v>
      </c>
      <c r="H34" s="49">
        <v>28</v>
      </c>
      <c r="I34" s="93">
        <v>444</v>
      </c>
      <c r="J34" s="93" t="e">
        <f>ROUND(I34*#REF!,2)</f>
        <v>#REF!</v>
      </c>
      <c r="K34" s="91" t="s">
        <v>19</v>
      </c>
      <c r="L34" s="94"/>
      <c r="M34" s="95" t="s">
        <v>0</v>
      </c>
      <c r="N34" s="96" t="s">
        <v>9</v>
      </c>
      <c r="O34" s="97">
        <v>0</v>
      </c>
      <c r="P34" s="97" t="e">
        <f>O34*#REF!</f>
        <v>#REF!</v>
      </c>
      <c r="Q34" s="97">
        <v>0</v>
      </c>
      <c r="R34" s="97" t="e">
        <f>Q34*#REF!</f>
        <v>#REF!</v>
      </c>
      <c r="S34" s="97">
        <v>0</v>
      </c>
      <c r="T34" s="97" t="e">
        <f>S34*#REF!</f>
        <v>#REF!</v>
      </c>
      <c r="U34" s="94"/>
      <c r="V34" s="94"/>
      <c r="W34" s="126">
        <v>0</v>
      </c>
      <c r="X34" s="132">
        <f t="shared" si="10"/>
        <v>28</v>
      </c>
      <c r="Y34" s="135"/>
      <c r="Z34" s="146">
        <f t="shared" si="11"/>
        <v>0</v>
      </c>
      <c r="AA34" s="82"/>
      <c r="AB34" s="82"/>
      <c r="AC34" s="82"/>
      <c r="AD34" s="82"/>
      <c r="AE34" s="82"/>
      <c r="AR34" s="7" t="s">
        <v>18</v>
      </c>
      <c r="AT34" s="7" t="s">
        <v>21</v>
      </c>
      <c r="AU34" s="7" t="s">
        <v>11</v>
      </c>
      <c r="AY34" s="2" t="s">
        <v>14</v>
      </c>
      <c r="BE34" s="8" t="e">
        <f t="shared" si="4"/>
        <v>#REF!</v>
      </c>
      <c r="BF34" s="8">
        <f t="shared" si="5"/>
        <v>0</v>
      </c>
      <c r="BG34" s="8">
        <f t="shared" si="6"/>
        <v>0</v>
      </c>
      <c r="BH34" s="8">
        <f t="shared" si="7"/>
        <v>0</v>
      </c>
      <c r="BI34" s="8">
        <f t="shared" si="8"/>
        <v>0</v>
      </c>
      <c r="BJ34" s="2" t="s">
        <v>10</v>
      </c>
      <c r="BK34" s="8" t="e">
        <f>ROUND(I34*#REF!,2)</f>
        <v>#REF!</v>
      </c>
      <c r="BL34" s="2" t="s">
        <v>16</v>
      </c>
      <c r="BM34" s="7" t="s">
        <v>62</v>
      </c>
    </row>
    <row r="35" spans="1:65" s="1" customFormat="1" ht="16.5" customHeight="1">
      <c r="A35" s="6"/>
      <c r="B35" s="113">
        <v>18</v>
      </c>
      <c r="C35" s="89" t="s">
        <v>73</v>
      </c>
      <c r="D35" s="89" t="s">
        <v>21</v>
      </c>
      <c r="E35" s="90" t="s">
        <v>74</v>
      </c>
      <c r="F35" s="99" t="s">
        <v>75</v>
      </c>
      <c r="G35" s="92" t="s">
        <v>23</v>
      </c>
      <c r="H35" s="49">
        <v>28</v>
      </c>
      <c r="I35" s="93">
        <v>1902</v>
      </c>
      <c r="J35" s="93" t="e">
        <f>ROUND(I35*#REF!,2)</f>
        <v>#REF!</v>
      </c>
      <c r="K35" s="91" t="s">
        <v>19</v>
      </c>
      <c r="L35" s="94"/>
      <c r="M35" s="95" t="s">
        <v>0</v>
      </c>
      <c r="N35" s="96" t="s">
        <v>9</v>
      </c>
      <c r="O35" s="97">
        <v>0</v>
      </c>
      <c r="P35" s="97" t="e">
        <f>O35*#REF!</f>
        <v>#REF!</v>
      </c>
      <c r="Q35" s="97">
        <v>0</v>
      </c>
      <c r="R35" s="97" t="e">
        <f>Q35*#REF!</f>
        <v>#REF!</v>
      </c>
      <c r="S35" s="97">
        <v>0</v>
      </c>
      <c r="T35" s="97" t="e">
        <f>S35*#REF!</f>
        <v>#REF!</v>
      </c>
      <c r="U35" s="94"/>
      <c r="V35" s="94"/>
      <c r="W35" s="126">
        <v>0</v>
      </c>
      <c r="X35" s="132">
        <f t="shared" si="10"/>
        <v>28</v>
      </c>
      <c r="Y35" s="135"/>
      <c r="Z35" s="146">
        <f t="shared" si="11"/>
        <v>0</v>
      </c>
      <c r="AA35" s="82"/>
      <c r="AB35" s="82"/>
      <c r="AC35" s="82"/>
      <c r="AD35" s="82"/>
      <c r="AE35" s="82"/>
      <c r="AR35" s="7" t="s">
        <v>18</v>
      </c>
      <c r="AT35" s="7" t="s">
        <v>21</v>
      </c>
      <c r="AU35" s="7" t="s">
        <v>11</v>
      </c>
      <c r="AY35" s="2" t="s">
        <v>14</v>
      </c>
      <c r="BE35" s="8" t="e">
        <f t="shared" si="4"/>
        <v>#REF!</v>
      </c>
      <c r="BF35" s="8">
        <f t="shared" si="5"/>
        <v>0</v>
      </c>
      <c r="BG35" s="8">
        <f t="shared" si="6"/>
        <v>0</v>
      </c>
      <c r="BH35" s="8">
        <f t="shared" si="7"/>
        <v>0</v>
      </c>
      <c r="BI35" s="8">
        <f t="shared" si="8"/>
        <v>0</v>
      </c>
      <c r="BJ35" s="2" t="s">
        <v>10</v>
      </c>
      <c r="BK35" s="8" t="e">
        <f>ROUND(I35*#REF!,2)</f>
        <v>#REF!</v>
      </c>
      <c r="BL35" s="2" t="s">
        <v>16</v>
      </c>
      <c r="BM35" s="7" t="s">
        <v>66</v>
      </c>
    </row>
    <row r="36" spans="1:65" s="1" customFormat="1" ht="16.5" customHeight="1">
      <c r="A36" s="6"/>
      <c r="B36" s="113">
        <v>19</v>
      </c>
      <c r="C36" s="89" t="s">
        <v>40</v>
      </c>
      <c r="D36" s="89" t="s">
        <v>21</v>
      </c>
      <c r="E36" s="90" t="s">
        <v>41</v>
      </c>
      <c r="F36" s="99" t="s">
        <v>42</v>
      </c>
      <c r="G36" s="92" t="s">
        <v>22</v>
      </c>
      <c r="H36" s="49">
        <v>9</v>
      </c>
      <c r="I36" s="93">
        <v>33450</v>
      </c>
      <c r="J36" s="93">
        <f>ROUND(I36*H33,2)</f>
        <v>936600</v>
      </c>
      <c r="K36" s="91" t="s">
        <v>19</v>
      </c>
      <c r="L36" s="94"/>
      <c r="M36" s="95" t="s">
        <v>0</v>
      </c>
      <c r="N36" s="96" t="s">
        <v>9</v>
      </c>
      <c r="O36" s="97">
        <v>0</v>
      </c>
      <c r="P36" s="97">
        <f>O36*H33</f>
        <v>0</v>
      </c>
      <c r="Q36" s="97">
        <v>0</v>
      </c>
      <c r="R36" s="97">
        <f>Q36*H33</f>
        <v>0</v>
      </c>
      <c r="S36" s="97">
        <v>0</v>
      </c>
      <c r="T36" s="97">
        <f>S36*H33</f>
        <v>0</v>
      </c>
      <c r="U36" s="94"/>
      <c r="V36" s="94"/>
      <c r="W36" s="126">
        <v>1</v>
      </c>
      <c r="X36" s="132">
        <f t="shared" si="10"/>
        <v>10</v>
      </c>
      <c r="Y36" s="135"/>
      <c r="Z36" s="146">
        <f t="shared" si="11"/>
        <v>0</v>
      </c>
      <c r="AA36" s="82"/>
      <c r="AB36" s="82"/>
      <c r="AC36" s="82"/>
      <c r="AD36" s="82"/>
      <c r="AE36" s="82"/>
      <c r="AR36" s="7" t="s">
        <v>18</v>
      </c>
      <c r="AT36" s="7" t="s">
        <v>21</v>
      </c>
      <c r="AU36" s="7" t="s">
        <v>11</v>
      </c>
      <c r="AY36" s="2" t="s">
        <v>14</v>
      </c>
      <c r="BE36" s="8">
        <f t="shared" si="4"/>
        <v>936600</v>
      </c>
      <c r="BF36" s="8">
        <f t="shared" si="5"/>
        <v>0</v>
      </c>
      <c r="BG36" s="8">
        <f t="shared" si="6"/>
        <v>0</v>
      </c>
      <c r="BH36" s="8">
        <f t="shared" si="7"/>
        <v>0</v>
      </c>
      <c r="BI36" s="8">
        <f t="shared" si="8"/>
        <v>0</v>
      </c>
      <c r="BJ36" s="2" t="s">
        <v>10</v>
      </c>
      <c r="BK36" s="8">
        <f>ROUND(I36*H33,2)</f>
        <v>936600</v>
      </c>
      <c r="BL36" s="2" t="s">
        <v>16</v>
      </c>
      <c r="BM36" s="7" t="s">
        <v>70</v>
      </c>
    </row>
    <row r="37" spans="1:65" s="1" customFormat="1" ht="16.5" customHeight="1" thickBot="1">
      <c r="A37" s="6"/>
      <c r="B37" s="114">
        <v>20</v>
      </c>
      <c r="C37" s="115" t="s">
        <v>44</v>
      </c>
      <c r="D37" s="115" t="s">
        <v>21</v>
      </c>
      <c r="E37" s="116" t="s">
        <v>45</v>
      </c>
      <c r="F37" s="117" t="s">
        <v>46</v>
      </c>
      <c r="G37" s="118" t="s">
        <v>22</v>
      </c>
      <c r="H37" s="50">
        <v>1</v>
      </c>
      <c r="I37" s="119">
        <v>417</v>
      </c>
      <c r="J37" s="119">
        <f>ROUND(I37*H34,2)</f>
        <v>11676</v>
      </c>
      <c r="K37" s="120" t="s">
        <v>19</v>
      </c>
      <c r="L37" s="121"/>
      <c r="M37" s="122" t="s">
        <v>0</v>
      </c>
      <c r="N37" s="123" t="s">
        <v>9</v>
      </c>
      <c r="O37" s="124">
        <v>0</v>
      </c>
      <c r="P37" s="124">
        <f>O37*H34</f>
        <v>0</v>
      </c>
      <c r="Q37" s="124">
        <v>0.0004</v>
      </c>
      <c r="R37" s="124">
        <f>Q37*H34</f>
        <v>0.0112</v>
      </c>
      <c r="S37" s="124">
        <v>0</v>
      </c>
      <c r="T37" s="124">
        <f>S37*H34</f>
        <v>0</v>
      </c>
      <c r="U37" s="121"/>
      <c r="V37" s="121"/>
      <c r="W37" s="128">
        <v>1</v>
      </c>
      <c r="X37" s="133">
        <f t="shared" si="10"/>
        <v>2</v>
      </c>
      <c r="Y37" s="136"/>
      <c r="Z37" s="147">
        <f t="shared" si="11"/>
        <v>0</v>
      </c>
      <c r="AA37" s="82"/>
      <c r="AB37" s="82"/>
      <c r="AC37" s="82"/>
      <c r="AD37" s="82"/>
      <c r="AE37" s="82"/>
      <c r="AR37" s="7" t="s">
        <v>18</v>
      </c>
      <c r="AT37" s="7" t="s">
        <v>21</v>
      </c>
      <c r="AU37" s="7" t="s">
        <v>11</v>
      </c>
      <c r="AY37" s="2" t="s">
        <v>14</v>
      </c>
      <c r="BE37" s="8">
        <f t="shared" si="4"/>
        <v>11676</v>
      </c>
      <c r="BF37" s="8">
        <f t="shared" si="5"/>
        <v>0</v>
      </c>
      <c r="BG37" s="8">
        <f t="shared" si="6"/>
        <v>0</v>
      </c>
      <c r="BH37" s="8">
        <f t="shared" si="7"/>
        <v>0</v>
      </c>
      <c r="BI37" s="8">
        <f t="shared" si="8"/>
        <v>0</v>
      </c>
      <c r="BJ37" s="2" t="s">
        <v>10</v>
      </c>
      <c r="BK37" s="8">
        <f>ROUND(I37*H34,2)</f>
        <v>11676</v>
      </c>
      <c r="BL37" s="2" t="s">
        <v>16</v>
      </c>
      <c r="BM37" s="7" t="s">
        <v>72</v>
      </c>
    </row>
    <row r="38" spans="1:65" s="1" customFormat="1" ht="25.5" customHeight="1" thickBot="1">
      <c r="A38" s="6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1"/>
      <c r="X38" s="162" t="s">
        <v>242</v>
      </c>
      <c r="Y38" s="163"/>
      <c r="Z38" s="143">
        <f>SUM(Z18:Z37)</f>
        <v>0</v>
      </c>
      <c r="AA38" s="82"/>
      <c r="AB38" s="82"/>
      <c r="AC38" s="82"/>
      <c r="AD38" s="82"/>
      <c r="AE38" s="82"/>
      <c r="AR38" s="7" t="s">
        <v>18</v>
      </c>
      <c r="AT38" s="7" t="s">
        <v>21</v>
      </c>
      <c r="AU38" s="7" t="s">
        <v>11</v>
      </c>
      <c r="AY38" s="2" t="s">
        <v>14</v>
      </c>
      <c r="BE38" s="8">
        <f t="shared" si="4"/>
        <v>0</v>
      </c>
      <c r="BF38" s="8">
        <f t="shared" si="5"/>
        <v>0</v>
      </c>
      <c r="BG38" s="8">
        <f t="shared" si="6"/>
        <v>0</v>
      </c>
      <c r="BH38" s="8">
        <f t="shared" si="7"/>
        <v>0</v>
      </c>
      <c r="BI38" s="8">
        <f t="shared" si="8"/>
        <v>0</v>
      </c>
      <c r="BJ38" s="2" t="s">
        <v>10</v>
      </c>
      <c r="BK38" s="8">
        <f>ROUND(I38*H35,2)</f>
        <v>0</v>
      </c>
      <c r="BL38" s="2" t="s">
        <v>16</v>
      </c>
      <c r="BM38" s="7" t="s">
        <v>76</v>
      </c>
    </row>
  </sheetData>
  <mergeCells count="7">
    <mergeCell ref="B38:W38"/>
    <mergeCell ref="X38:Y38"/>
    <mergeCell ref="A1:Z1"/>
    <mergeCell ref="B2:Z2"/>
    <mergeCell ref="E5:H5"/>
    <mergeCell ref="E8:H8"/>
    <mergeCell ref="B17:Z17"/>
  </mergeCells>
  <printOptions/>
  <pageMargins left="0.25" right="0.25" top="0.75" bottom="0.75" header="0.3" footer="0.3"/>
  <pageSetup blackAndWhite="1" fitToHeight="100" fitToWidth="1" horizontalDpi="600" verticalDpi="600" orientation="portrait" paperSize="9" scale="20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E733A-4BB9-4E15-B254-9EEC78CAD14F}">
  <sheetPr>
    <tabColor rgb="FF92D050"/>
    <pageSetUpPr fitToPage="1"/>
  </sheetPr>
  <dimension ref="A1:BM29"/>
  <sheetViews>
    <sheetView showGridLines="0" zoomScale="85" zoomScaleNormal="85" workbookViewId="0" topLeftCell="A1">
      <selection activeCell="B3" sqref="B3"/>
    </sheetView>
  </sheetViews>
  <sheetFormatPr defaultColWidth="9.28125" defaultRowHeight="12"/>
  <cols>
    <col min="1" max="1" width="1.421875" style="86" customWidth="1"/>
    <col min="2" max="2" width="4.421875" style="151" customWidth="1"/>
    <col min="3" max="3" width="4.140625" style="86" customWidth="1"/>
    <col min="4" max="4" width="4.28125" style="86" customWidth="1"/>
    <col min="5" max="5" width="17.140625" style="86" customWidth="1"/>
    <col min="6" max="6" width="78.00390625" style="86" customWidth="1"/>
    <col min="7" max="7" width="7.421875" style="86" customWidth="1"/>
    <col min="8" max="8" width="16.00390625" style="45" customWidth="1"/>
    <col min="9" max="9" width="15.8515625" style="86" hidden="1" customWidth="1"/>
    <col min="10" max="11" width="22.28125" style="86" hidden="1" customWidth="1"/>
    <col min="12" max="12" width="9.28125" style="86" hidden="1" customWidth="1"/>
    <col min="13" max="13" width="10.8515625" style="86" hidden="1" customWidth="1"/>
    <col min="14" max="14" width="9.28125" style="86" hidden="1" customWidth="1"/>
    <col min="15" max="20" width="14.140625" style="86" hidden="1" customWidth="1"/>
    <col min="21" max="21" width="16.28125" style="86" hidden="1" customWidth="1"/>
    <col min="22" max="22" width="12.28125" style="86" hidden="1" customWidth="1"/>
    <col min="23" max="23" width="14.28125" style="86" customWidth="1"/>
    <col min="24" max="24" width="15.421875" style="86" customWidth="1"/>
    <col min="25" max="25" width="15.28125" style="86" customWidth="1"/>
    <col min="26" max="26" width="16.140625" style="86" customWidth="1"/>
    <col min="27" max="27" width="15.00390625" style="86" customWidth="1"/>
    <col min="28" max="28" width="16.28125" style="86" customWidth="1"/>
    <col min="29" max="29" width="11.00390625" style="86" customWidth="1"/>
    <col min="30" max="30" width="15.00390625" style="86" customWidth="1"/>
    <col min="31" max="31" width="16.28125" style="86" customWidth="1"/>
    <col min="32" max="16384" width="9.28125" style="86" customWidth="1"/>
  </cols>
  <sheetData>
    <row r="1" spans="1:46" ht="15.75" customHeight="1">
      <c r="A1" s="154" t="s">
        <v>237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T1" s="2" t="s">
        <v>1</v>
      </c>
    </row>
    <row r="2" spans="1:46" ht="15.75" customHeight="1">
      <c r="A2" s="10"/>
      <c r="B2" s="154" t="s">
        <v>247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3"/>
      <c r="AT2" s="2"/>
    </row>
    <row r="3" spans="1:46" ht="15.75" customHeight="1">
      <c r="A3" s="10"/>
      <c r="B3" s="34"/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AT3" s="2"/>
    </row>
    <row r="4" spans="1:12" ht="12" customHeight="1">
      <c r="A4" s="10"/>
      <c r="B4" s="34"/>
      <c r="D4" s="87" t="s">
        <v>2</v>
      </c>
      <c r="L4" s="4"/>
    </row>
    <row r="5" spans="1:12" ht="33.75" customHeight="1">
      <c r="A5" s="10"/>
      <c r="B5" s="34"/>
      <c r="E5" s="164" t="s">
        <v>236</v>
      </c>
      <c r="F5" s="157"/>
      <c r="G5" s="157"/>
      <c r="H5" s="157"/>
      <c r="L5" s="4"/>
    </row>
    <row r="6" spans="1:31" s="1" customFormat="1" ht="12" customHeight="1">
      <c r="A6" s="6"/>
      <c r="B6" s="35"/>
      <c r="C6" s="152"/>
      <c r="D6" s="87" t="s">
        <v>12</v>
      </c>
      <c r="E6" s="152"/>
      <c r="F6" s="152"/>
      <c r="G6" s="152"/>
      <c r="H6" s="46"/>
      <c r="I6" s="152"/>
      <c r="J6" s="152"/>
      <c r="K6" s="152"/>
      <c r="L6" s="5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</row>
    <row r="7" spans="1:31" s="1" customFormat="1" ht="18" customHeight="1">
      <c r="A7" s="6"/>
      <c r="B7" s="35"/>
      <c r="C7" s="152"/>
      <c r="D7" s="87"/>
      <c r="E7" s="142" t="s">
        <v>223</v>
      </c>
      <c r="F7" s="152"/>
      <c r="G7" s="152"/>
      <c r="H7" s="46"/>
      <c r="I7" s="152"/>
      <c r="J7" s="152"/>
      <c r="K7" s="152"/>
      <c r="L7" s="5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</row>
    <row r="8" spans="1:31" s="1" customFormat="1" ht="16.5" customHeight="1">
      <c r="A8" s="6"/>
      <c r="B8" s="35"/>
      <c r="C8" s="152"/>
      <c r="D8" s="152"/>
      <c r="E8" s="158" t="s">
        <v>13</v>
      </c>
      <c r="F8" s="159"/>
      <c r="G8" s="159"/>
      <c r="H8" s="159"/>
      <c r="I8" s="152"/>
      <c r="J8" s="152"/>
      <c r="K8" s="152"/>
      <c r="L8" s="5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</row>
    <row r="9" spans="1:31" s="1" customFormat="1" ht="12" customHeight="1" hidden="1">
      <c r="A9" s="6"/>
      <c r="B9" s="35"/>
      <c r="C9" s="152"/>
      <c r="D9" s="87" t="s">
        <v>4</v>
      </c>
      <c r="E9" s="152"/>
      <c r="F9" s="152"/>
      <c r="G9" s="152"/>
      <c r="H9" s="46"/>
      <c r="I9" s="87"/>
      <c r="J9" s="9"/>
      <c r="K9" s="152"/>
      <c r="L9" s="5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</row>
    <row r="10" spans="1:31" s="1" customFormat="1" ht="18" customHeight="1" hidden="1">
      <c r="A10" s="6"/>
      <c r="B10" s="35"/>
      <c r="C10" s="152"/>
      <c r="D10" s="152"/>
      <c r="E10" s="9" t="s">
        <v>5</v>
      </c>
      <c r="F10" s="152"/>
      <c r="G10" s="152"/>
      <c r="H10" s="46"/>
      <c r="I10" s="87"/>
      <c r="J10" s="9"/>
      <c r="K10" s="152"/>
      <c r="L10" s="5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</row>
    <row r="11" spans="1:31" s="1" customFormat="1" ht="12" customHeight="1" hidden="1">
      <c r="A11" s="6"/>
      <c r="B11" s="35"/>
      <c r="C11" s="152"/>
      <c r="D11" s="87" t="s">
        <v>6</v>
      </c>
      <c r="E11" s="152"/>
      <c r="F11" s="152"/>
      <c r="G11" s="152"/>
      <c r="H11" s="46"/>
      <c r="I11" s="87"/>
      <c r="J11" s="9"/>
      <c r="K11" s="152"/>
      <c r="L11" s="5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</row>
    <row r="12" spans="1:31" s="1" customFormat="1" ht="18" customHeight="1" hidden="1">
      <c r="A12" s="6"/>
      <c r="B12" s="35"/>
      <c r="C12" s="152"/>
      <c r="D12" s="152"/>
      <c r="E12" s="9" t="s">
        <v>211</v>
      </c>
      <c r="F12" s="152"/>
      <c r="G12" s="152"/>
      <c r="H12" s="46"/>
      <c r="I12" s="87"/>
      <c r="J12" s="9"/>
      <c r="K12" s="152"/>
      <c r="L12" s="5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</row>
    <row r="13" spans="1:31" s="1" customFormat="1" ht="12" customHeight="1">
      <c r="A13" s="6"/>
      <c r="B13" s="35"/>
      <c r="C13" s="152"/>
      <c r="D13" s="87" t="s">
        <v>8</v>
      </c>
      <c r="E13" s="152"/>
      <c r="F13" s="152"/>
      <c r="G13" s="152"/>
      <c r="H13" s="46"/>
      <c r="I13" s="87"/>
      <c r="J13" s="9" t="s">
        <v>0</v>
      </c>
      <c r="K13" s="152"/>
      <c r="L13" s="5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</row>
    <row r="14" spans="1:31" s="1" customFormat="1" ht="18" customHeight="1">
      <c r="A14" s="6"/>
      <c r="B14" s="35"/>
      <c r="C14" s="152"/>
      <c r="D14" s="152"/>
      <c r="E14" s="9" t="s">
        <v>7</v>
      </c>
      <c r="F14" s="152"/>
      <c r="G14" s="152"/>
      <c r="H14" s="46"/>
      <c r="I14" s="87"/>
      <c r="J14" s="9" t="s">
        <v>0</v>
      </c>
      <c r="K14" s="152"/>
      <c r="L14" s="5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</row>
    <row r="15" spans="1:31" s="1" customFormat="1" ht="17.25" customHeight="1" thickBot="1">
      <c r="A15" s="6"/>
      <c r="B15" s="35"/>
      <c r="C15" s="152"/>
      <c r="D15" s="152"/>
      <c r="E15" s="9"/>
      <c r="F15" s="152"/>
      <c r="G15" s="152"/>
      <c r="H15" s="88" t="s">
        <v>234</v>
      </c>
      <c r="I15" s="88">
        <v>5002</v>
      </c>
      <c r="J15" s="88">
        <v>5002</v>
      </c>
      <c r="K15" s="88">
        <v>5002</v>
      </c>
      <c r="L15" s="88">
        <v>5002</v>
      </c>
      <c r="M15" s="88">
        <v>5002</v>
      </c>
      <c r="N15" s="88">
        <v>5002</v>
      </c>
      <c r="O15" s="88">
        <v>5002</v>
      </c>
      <c r="P15" s="88">
        <v>5002</v>
      </c>
      <c r="Q15" s="88">
        <v>5002</v>
      </c>
      <c r="R15" s="88">
        <v>5002</v>
      </c>
      <c r="S15" s="88">
        <v>5002</v>
      </c>
      <c r="T15" s="88">
        <v>5002</v>
      </c>
      <c r="U15" s="88">
        <v>5002</v>
      </c>
      <c r="V15" s="88">
        <v>5002</v>
      </c>
      <c r="W15" s="88" t="s">
        <v>235</v>
      </c>
      <c r="X15" s="88" t="s">
        <v>230</v>
      </c>
      <c r="Y15" s="88"/>
      <c r="Z15" s="152"/>
      <c r="AA15" s="152"/>
      <c r="AB15" s="152"/>
      <c r="AC15" s="152"/>
      <c r="AD15" s="152"/>
      <c r="AE15" s="152"/>
    </row>
    <row r="16" spans="1:32" s="1" customFormat="1" ht="22.5" customHeight="1" thickBot="1">
      <c r="A16" s="6"/>
      <c r="B16" s="36" t="s">
        <v>213</v>
      </c>
      <c r="C16" s="138" t="s">
        <v>214</v>
      </c>
      <c r="D16" s="138"/>
      <c r="E16" s="138" t="s">
        <v>215</v>
      </c>
      <c r="F16" s="138" t="s">
        <v>216</v>
      </c>
      <c r="G16" s="31"/>
      <c r="H16" s="47" t="s">
        <v>217</v>
      </c>
      <c r="I16" s="47" t="s">
        <v>217</v>
      </c>
      <c r="J16" s="47" t="s">
        <v>217</v>
      </c>
      <c r="K16" s="47" t="s">
        <v>217</v>
      </c>
      <c r="L16" s="47" t="s">
        <v>217</v>
      </c>
      <c r="M16" s="47" t="s">
        <v>217</v>
      </c>
      <c r="N16" s="47" t="s">
        <v>217</v>
      </c>
      <c r="O16" s="47" t="s">
        <v>217</v>
      </c>
      <c r="P16" s="47" t="s">
        <v>217</v>
      </c>
      <c r="Q16" s="47" t="s">
        <v>217</v>
      </c>
      <c r="R16" s="47" t="s">
        <v>217</v>
      </c>
      <c r="S16" s="47" t="s">
        <v>217</v>
      </c>
      <c r="T16" s="47" t="s">
        <v>217</v>
      </c>
      <c r="U16" s="47" t="s">
        <v>217</v>
      </c>
      <c r="V16" s="47" t="s">
        <v>217</v>
      </c>
      <c r="W16" s="47" t="s">
        <v>217</v>
      </c>
      <c r="X16" s="47" t="s">
        <v>217</v>
      </c>
      <c r="Y16" s="31" t="s">
        <v>218</v>
      </c>
      <c r="Z16" s="137" t="s">
        <v>219</v>
      </c>
      <c r="AA16" s="81"/>
      <c r="AB16" s="2"/>
      <c r="AC16" s="152"/>
      <c r="AD16" s="152"/>
      <c r="AE16" s="152"/>
      <c r="AF16" s="152"/>
    </row>
    <row r="17" spans="1:65" s="1" customFormat="1" ht="25.5" customHeight="1" thickBot="1">
      <c r="A17" s="6"/>
      <c r="B17" s="169" t="s">
        <v>239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1"/>
      <c r="AA17" s="152"/>
      <c r="AB17" s="152"/>
      <c r="AC17" s="152"/>
      <c r="AD17" s="152"/>
      <c r="AE17" s="152"/>
      <c r="AR17" s="7" t="s">
        <v>18</v>
      </c>
      <c r="AT17" s="7" t="s">
        <v>21</v>
      </c>
      <c r="AU17" s="7" t="s">
        <v>11</v>
      </c>
      <c r="AY17" s="2" t="s">
        <v>14</v>
      </c>
      <c r="BE17" s="8">
        <f aca="true" t="shared" si="0" ref="BE17:BE29">IF(N17="základní",J17,0)</f>
        <v>0</v>
      </c>
      <c r="BF17" s="8">
        <f aca="true" t="shared" si="1" ref="BF17:BF29">IF(N17="snížená",J17,0)</f>
        <v>0</v>
      </c>
      <c r="BG17" s="8">
        <f aca="true" t="shared" si="2" ref="BG17:BG29">IF(N17="zákl. přenesená",J17,0)</f>
        <v>0</v>
      </c>
      <c r="BH17" s="8">
        <f aca="true" t="shared" si="3" ref="BH17:BH29">IF(N17="sníž. přenesená",J17,0)</f>
        <v>0</v>
      </c>
      <c r="BI17" s="8">
        <f aca="true" t="shared" si="4" ref="BI17:BI29">IF(N17="nulová",J17,0)</f>
        <v>0</v>
      </c>
      <c r="BJ17" s="2" t="s">
        <v>10</v>
      </c>
      <c r="BK17" s="8" t="e">
        <f>ROUND(I17*#REF!,2)</f>
        <v>#REF!</v>
      </c>
      <c r="BL17" s="2" t="s">
        <v>16</v>
      </c>
      <c r="BM17" s="7" t="s">
        <v>76</v>
      </c>
    </row>
    <row r="18" spans="1:65" s="1" customFormat="1" ht="16.5" customHeight="1">
      <c r="A18" s="6"/>
      <c r="B18" s="100">
        <v>21</v>
      </c>
      <c r="C18" s="101" t="s">
        <v>77</v>
      </c>
      <c r="D18" s="101" t="s">
        <v>21</v>
      </c>
      <c r="E18" s="102" t="s">
        <v>78</v>
      </c>
      <c r="F18" s="103" t="s">
        <v>79</v>
      </c>
      <c r="G18" s="104" t="s">
        <v>23</v>
      </c>
      <c r="H18" s="105">
        <v>1</v>
      </c>
      <c r="I18" s="106">
        <v>2890</v>
      </c>
      <c r="J18" s="106">
        <f>ROUND(I18*H20,2)</f>
        <v>2890</v>
      </c>
      <c r="K18" s="107" t="s">
        <v>19</v>
      </c>
      <c r="L18" s="108"/>
      <c r="M18" s="109" t="s">
        <v>0</v>
      </c>
      <c r="N18" s="110" t="s">
        <v>9</v>
      </c>
      <c r="O18" s="111">
        <v>0</v>
      </c>
      <c r="P18" s="111">
        <f>O18*H20</f>
        <v>0</v>
      </c>
      <c r="Q18" s="111">
        <v>0.0175</v>
      </c>
      <c r="R18" s="111">
        <f>Q18*H20</f>
        <v>0.0175</v>
      </c>
      <c r="S18" s="111">
        <v>0</v>
      </c>
      <c r="T18" s="111">
        <f>S18*H20</f>
        <v>0</v>
      </c>
      <c r="U18" s="108"/>
      <c r="V18" s="108"/>
      <c r="W18" s="125">
        <v>0</v>
      </c>
      <c r="X18" s="131">
        <f>H18+W18</f>
        <v>1</v>
      </c>
      <c r="Y18" s="134"/>
      <c r="Z18" s="145">
        <f aca="true" t="shared" si="5" ref="Z18:Z28">X18*Y18</f>
        <v>0</v>
      </c>
      <c r="AA18" s="152"/>
      <c r="AB18" s="152"/>
      <c r="AC18" s="152"/>
      <c r="AD18" s="152"/>
      <c r="AE18" s="152"/>
      <c r="AR18" s="7" t="s">
        <v>18</v>
      </c>
      <c r="AT18" s="7" t="s">
        <v>21</v>
      </c>
      <c r="AU18" s="7" t="s">
        <v>11</v>
      </c>
      <c r="AY18" s="2" t="s">
        <v>14</v>
      </c>
      <c r="BE18" s="8">
        <f t="shared" si="0"/>
        <v>2890</v>
      </c>
      <c r="BF18" s="8">
        <f t="shared" si="1"/>
        <v>0</v>
      </c>
      <c r="BG18" s="8">
        <f t="shared" si="2"/>
        <v>0</v>
      </c>
      <c r="BH18" s="8">
        <f t="shared" si="3"/>
        <v>0</v>
      </c>
      <c r="BI18" s="8">
        <f t="shared" si="4"/>
        <v>0</v>
      </c>
      <c r="BJ18" s="2" t="s">
        <v>10</v>
      </c>
      <c r="BK18" s="8">
        <f>ROUND(I18*H20,2)</f>
        <v>2890</v>
      </c>
      <c r="BL18" s="2" t="s">
        <v>16</v>
      </c>
      <c r="BM18" s="7" t="s">
        <v>95</v>
      </c>
    </row>
    <row r="19" spans="1:65" s="1" customFormat="1" ht="16.5" customHeight="1">
      <c r="A19" s="6"/>
      <c r="B19" s="113">
        <v>22</v>
      </c>
      <c r="C19" s="89" t="s">
        <v>81</v>
      </c>
      <c r="D19" s="89" t="s">
        <v>21</v>
      </c>
      <c r="E19" s="90" t="s">
        <v>82</v>
      </c>
      <c r="F19" s="99" t="s">
        <v>83</v>
      </c>
      <c r="G19" s="92" t="s">
        <v>23</v>
      </c>
      <c r="H19" s="49">
        <v>4</v>
      </c>
      <c r="I19" s="93">
        <v>7342</v>
      </c>
      <c r="J19" s="93">
        <f>ROUND(I19*H21,2)</f>
        <v>7342</v>
      </c>
      <c r="K19" s="91" t="s">
        <v>19</v>
      </c>
      <c r="L19" s="94"/>
      <c r="M19" s="95" t="s">
        <v>0</v>
      </c>
      <c r="N19" s="96" t="s">
        <v>9</v>
      </c>
      <c r="O19" s="97">
        <v>0</v>
      </c>
      <c r="P19" s="97">
        <f>O19*H21</f>
        <v>0</v>
      </c>
      <c r="Q19" s="97">
        <v>0.031</v>
      </c>
      <c r="R19" s="97">
        <f>Q19*H21</f>
        <v>0.031</v>
      </c>
      <c r="S19" s="97">
        <v>0</v>
      </c>
      <c r="T19" s="97">
        <f>S19*H21</f>
        <v>0</v>
      </c>
      <c r="U19" s="94"/>
      <c r="V19" s="94"/>
      <c r="W19" s="126">
        <v>0</v>
      </c>
      <c r="X19" s="132">
        <f aca="true" t="shared" si="6" ref="X19:X28">H19+W19</f>
        <v>4</v>
      </c>
      <c r="Y19" s="135"/>
      <c r="Z19" s="146">
        <f t="shared" si="5"/>
        <v>0</v>
      </c>
      <c r="AA19" s="152"/>
      <c r="AB19" s="152"/>
      <c r="AC19" s="152"/>
      <c r="AD19" s="152"/>
      <c r="AE19" s="152"/>
      <c r="AR19" s="7" t="s">
        <v>18</v>
      </c>
      <c r="AT19" s="7" t="s">
        <v>21</v>
      </c>
      <c r="AU19" s="7" t="s">
        <v>11</v>
      </c>
      <c r="AY19" s="2" t="s">
        <v>14</v>
      </c>
      <c r="BE19" s="8">
        <f t="shared" si="0"/>
        <v>7342</v>
      </c>
      <c r="BF19" s="8">
        <f t="shared" si="1"/>
        <v>0</v>
      </c>
      <c r="BG19" s="8">
        <f t="shared" si="2"/>
        <v>0</v>
      </c>
      <c r="BH19" s="8">
        <f t="shared" si="3"/>
        <v>0</v>
      </c>
      <c r="BI19" s="8">
        <f t="shared" si="4"/>
        <v>0</v>
      </c>
      <c r="BJ19" s="2" t="s">
        <v>10</v>
      </c>
      <c r="BK19" s="8">
        <f>ROUND(I19*H21,2)</f>
        <v>7342</v>
      </c>
      <c r="BL19" s="2" t="s">
        <v>16</v>
      </c>
      <c r="BM19" s="7" t="s">
        <v>99</v>
      </c>
    </row>
    <row r="20" spans="1:65" s="1" customFormat="1" ht="16.5" customHeight="1">
      <c r="A20" s="6"/>
      <c r="B20" s="113">
        <v>23</v>
      </c>
      <c r="C20" s="89" t="s">
        <v>92</v>
      </c>
      <c r="D20" s="89" t="s">
        <v>21</v>
      </c>
      <c r="E20" s="90" t="s">
        <v>93</v>
      </c>
      <c r="F20" s="99" t="s">
        <v>94</v>
      </c>
      <c r="G20" s="92" t="s">
        <v>23</v>
      </c>
      <c r="H20" s="49">
        <v>1</v>
      </c>
      <c r="I20" s="93">
        <v>3260</v>
      </c>
      <c r="J20" s="93">
        <f>ROUND(I20*H23,2)</f>
        <v>3260</v>
      </c>
      <c r="K20" s="91" t="s">
        <v>15</v>
      </c>
      <c r="L20" s="94"/>
      <c r="M20" s="95" t="s">
        <v>0</v>
      </c>
      <c r="N20" s="96" t="s">
        <v>9</v>
      </c>
      <c r="O20" s="97">
        <v>0</v>
      </c>
      <c r="P20" s="97">
        <f>O20*H23</f>
        <v>0</v>
      </c>
      <c r="Q20" s="97">
        <v>0.0122</v>
      </c>
      <c r="R20" s="97">
        <f>Q20*H23</f>
        <v>0.0122</v>
      </c>
      <c r="S20" s="97">
        <v>0</v>
      </c>
      <c r="T20" s="97">
        <f>S20*H23</f>
        <v>0</v>
      </c>
      <c r="U20" s="94"/>
      <c r="V20" s="94"/>
      <c r="W20" s="126">
        <v>0</v>
      </c>
      <c r="X20" s="132">
        <f t="shared" si="6"/>
        <v>1</v>
      </c>
      <c r="Y20" s="135"/>
      <c r="Z20" s="146">
        <f t="shared" si="5"/>
        <v>0</v>
      </c>
      <c r="AA20" s="152"/>
      <c r="AB20" s="152"/>
      <c r="AC20" s="152"/>
      <c r="AD20" s="152"/>
      <c r="AE20" s="152"/>
      <c r="AR20" s="7" t="s">
        <v>18</v>
      </c>
      <c r="AT20" s="7" t="s">
        <v>21</v>
      </c>
      <c r="AU20" s="7" t="s">
        <v>11</v>
      </c>
      <c r="AY20" s="2" t="s">
        <v>14</v>
      </c>
      <c r="BE20" s="8">
        <f t="shared" si="0"/>
        <v>3260</v>
      </c>
      <c r="BF20" s="8">
        <f t="shared" si="1"/>
        <v>0</v>
      </c>
      <c r="BG20" s="8">
        <f t="shared" si="2"/>
        <v>0</v>
      </c>
      <c r="BH20" s="8">
        <f t="shared" si="3"/>
        <v>0</v>
      </c>
      <c r="BI20" s="8">
        <f t="shared" si="4"/>
        <v>0</v>
      </c>
      <c r="BJ20" s="2" t="s">
        <v>10</v>
      </c>
      <c r="BK20" s="8">
        <f>ROUND(I20*H23,2)</f>
        <v>3260</v>
      </c>
      <c r="BL20" s="2" t="s">
        <v>16</v>
      </c>
      <c r="BM20" s="7" t="s">
        <v>103</v>
      </c>
    </row>
    <row r="21" spans="1:65" s="1" customFormat="1" ht="16.5" customHeight="1">
      <c r="A21" s="6"/>
      <c r="B21" s="113">
        <v>24</v>
      </c>
      <c r="C21" s="89" t="s">
        <v>96</v>
      </c>
      <c r="D21" s="89" t="s">
        <v>21</v>
      </c>
      <c r="E21" s="90" t="s">
        <v>97</v>
      </c>
      <c r="F21" s="99" t="s">
        <v>98</v>
      </c>
      <c r="G21" s="92" t="s">
        <v>23</v>
      </c>
      <c r="H21" s="49">
        <v>1</v>
      </c>
      <c r="I21" s="93">
        <v>2780</v>
      </c>
      <c r="J21" s="93">
        <f>ROUND(I21*H24,2)</f>
        <v>2780</v>
      </c>
      <c r="K21" s="91" t="s">
        <v>15</v>
      </c>
      <c r="L21" s="94"/>
      <c r="M21" s="95" t="s">
        <v>0</v>
      </c>
      <c r="N21" s="96" t="s">
        <v>9</v>
      </c>
      <c r="O21" s="97">
        <v>0</v>
      </c>
      <c r="P21" s="97">
        <f>O21*H24</f>
        <v>0</v>
      </c>
      <c r="Q21" s="97">
        <v>0.009</v>
      </c>
      <c r="R21" s="97">
        <f>Q21*H24</f>
        <v>0.009</v>
      </c>
      <c r="S21" s="97">
        <v>0</v>
      </c>
      <c r="T21" s="97">
        <f>S21*H24</f>
        <v>0</v>
      </c>
      <c r="U21" s="94"/>
      <c r="V21" s="94"/>
      <c r="W21" s="126">
        <v>0</v>
      </c>
      <c r="X21" s="132">
        <f t="shared" si="6"/>
        <v>1</v>
      </c>
      <c r="Y21" s="135"/>
      <c r="Z21" s="146">
        <f t="shared" si="5"/>
        <v>0</v>
      </c>
      <c r="AA21" s="152"/>
      <c r="AB21" s="152"/>
      <c r="AC21" s="152"/>
      <c r="AD21" s="152"/>
      <c r="AE21" s="152"/>
      <c r="AR21" s="7" t="s">
        <v>18</v>
      </c>
      <c r="AT21" s="7" t="s">
        <v>21</v>
      </c>
      <c r="AU21" s="7" t="s">
        <v>11</v>
      </c>
      <c r="AY21" s="2" t="s">
        <v>14</v>
      </c>
      <c r="BE21" s="8">
        <f t="shared" si="0"/>
        <v>2780</v>
      </c>
      <c r="BF21" s="8">
        <f t="shared" si="1"/>
        <v>0</v>
      </c>
      <c r="BG21" s="8">
        <f t="shared" si="2"/>
        <v>0</v>
      </c>
      <c r="BH21" s="8">
        <f t="shared" si="3"/>
        <v>0</v>
      </c>
      <c r="BI21" s="8">
        <f t="shared" si="4"/>
        <v>0</v>
      </c>
      <c r="BJ21" s="2" t="s">
        <v>10</v>
      </c>
      <c r="BK21" s="8">
        <f>ROUND(I21*H24,2)</f>
        <v>2780</v>
      </c>
      <c r="BL21" s="2" t="s">
        <v>16</v>
      </c>
      <c r="BM21" s="7" t="s">
        <v>107</v>
      </c>
    </row>
    <row r="22" spans="1:65" s="1" customFormat="1" ht="16.5" customHeight="1">
      <c r="A22" s="6"/>
      <c r="B22" s="113">
        <v>25</v>
      </c>
      <c r="C22" s="89" t="s">
        <v>17</v>
      </c>
      <c r="D22" s="89" t="s">
        <v>21</v>
      </c>
      <c r="E22" s="90" t="s">
        <v>85</v>
      </c>
      <c r="F22" s="99" t="s">
        <v>86</v>
      </c>
      <c r="G22" s="92" t="s">
        <v>23</v>
      </c>
      <c r="H22" s="49">
        <v>1</v>
      </c>
      <c r="I22" s="93"/>
      <c r="J22" s="93"/>
      <c r="K22" s="91"/>
      <c r="L22" s="94"/>
      <c r="M22" s="95"/>
      <c r="N22" s="96"/>
      <c r="O22" s="97"/>
      <c r="P22" s="97"/>
      <c r="Q22" s="97"/>
      <c r="R22" s="97"/>
      <c r="S22" s="97"/>
      <c r="T22" s="97"/>
      <c r="U22" s="94"/>
      <c r="V22" s="94"/>
      <c r="W22" s="126">
        <v>0</v>
      </c>
      <c r="X22" s="132">
        <f t="shared" si="6"/>
        <v>1</v>
      </c>
      <c r="Y22" s="135"/>
      <c r="Z22" s="146">
        <f t="shared" si="5"/>
        <v>0</v>
      </c>
      <c r="AA22" s="152"/>
      <c r="AB22" s="152"/>
      <c r="AC22" s="152"/>
      <c r="AD22" s="152"/>
      <c r="AE22" s="152"/>
      <c r="AR22" s="7"/>
      <c r="AT22" s="7"/>
      <c r="AU22" s="7"/>
      <c r="AY22" s="2"/>
      <c r="BE22" s="8"/>
      <c r="BF22" s="8"/>
      <c r="BG22" s="8"/>
      <c r="BH22" s="8"/>
      <c r="BI22" s="8"/>
      <c r="BJ22" s="2"/>
      <c r="BK22" s="8"/>
      <c r="BL22" s="2"/>
      <c r="BM22" s="7"/>
    </row>
    <row r="23" spans="1:65" s="1" customFormat="1" ht="16.5" customHeight="1">
      <c r="A23" s="6"/>
      <c r="B23" s="113">
        <v>26</v>
      </c>
      <c r="C23" s="89" t="s">
        <v>100</v>
      </c>
      <c r="D23" s="89" t="s">
        <v>21</v>
      </c>
      <c r="E23" s="90" t="s">
        <v>101</v>
      </c>
      <c r="F23" s="99" t="s">
        <v>102</v>
      </c>
      <c r="G23" s="92" t="s">
        <v>23</v>
      </c>
      <c r="H23" s="49">
        <v>1</v>
      </c>
      <c r="I23" s="93"/>
      <c r="J23" s="93"/>
      <c r="K23" s="91"/>
      <c r="L23" s="94"/>
      <c r="M23" s="95"/>
      <c r="N23" s="96"/>
      <c r="O23" s="97"/>
      <c r="P23" s="97"/>
      <c r="Q23" s="97"/>
      <c r="R23" s="97"/>
      <c r="S23" s="97"/>
      <c r="T23" s="97"/>
      <c r="U23" s="94"/>
      <c r="V23" s="94"/>
      <c r="W23" s="126">
        <v>0</v>
      </c>
      <c r="X23" s="132">
        <f t="shared" si="6"/>
        <v>1</v>
      </c>
      <c r="Y23" s="135"/>
      <c r="Z23" s="146">
        <f t="shared" si="5"/>
        <v>0</v>
      </c>
      <c r="AA23" s="152"/>
      <c r="AB23" s="152"/>
      <c r="AC23" s="152"/>
      <c r="AD23" s="152"/>
      <c r="AE23" s="152"/>
      <c r="AR23" s="7"/>
      <c r="AT23" s="7"/>
      <c r="AU23" s="7"/>
      <c r="AY23" s="2"/>
      <c r="BE23" s="8"/>
      <c r="BF23" s="8"/>
      <c r="BG23" s="8"/>
      <c r="BH23" s="8"/>
      <c r="BI23" s="8"/>
      <c r="BJ23" s="2"/>
      <c r="BK23" s="8"/>
      <c r="BL23" s="2"/>
      <c r="BM23" s="7"/>
    </row>
    <row r="24" spans="1:65" s="1" customFormat="1" ht="16.5" customHeight="1">
      <c r="A24" s="6"/>
      <c r="B24" s="113">
        <v>27</v>
      </c>
      <c r="C24" s="89" t="s">
        <v>104</v>
      </c>
      <c r="D24" s="89" t="s">
        <v>21</v>
      </c>
      <c r="E24" s="90" t="s">
        <v>105</v>
      </c>
      <c r="F24" s="99" t="s">
        <v>106</v>
      </c>
      <c r="G24" s="92" t="s">
        <v>23</v>
      </c>
      <c r="H24" s="49">
        <v>1</v>
      </c>
      <c r="I24" s="93">
        <v>5747</v>
      </c>
      <c r="J24" s="93">
        <f>ROUND(I24*H27,2)</f>
        <v>22988</v>
      </c>
      <c r="K24" s="91" t="s">
        <v>19</v>
      </c>
      <c r="L24" s="94"/>
      <c r="M24" s="95" t="s">
        <v>0</v>
      </c>
      <c r="N24" s="96" t="s">
        <v>9</v>
      </c>
      <c r="O24" s="97">
        <v>0</v>
      </c>
      <c r="P24" s="97">
        <f>O24*H27</f>
        <v>0</v>
      </c>
      <c r="Q24" s="97">
        <v>0.0295</v>
      </c>
      <c r="R24" s="97">
        <f>Q24*H27</f>
        <v>0.118</v>
      </c>
      <c r="S24" s="97">
        <v>0</v>
      </c>
      <c r="T24" s="97">
        <f>S24*H27</f>
        <v>0</v>
      </c>
      <c r="U24" s="94"/>
      <c r="V24" s="94"/>
      <c r="W24" s="126">
        <v>0</v>
      </c>
      <c r="X24" s="132">
        <f t="shared" si="6"/>
        <v>1</v>
      </c>
      <c r="Y24" s="135"/>
      <c r="Z24" s="146">
        <f t="shared" si="5"/>
        <v>0</v>
      </c>
      <c r="AA24" s="152"/>
      <c r="AB24" s="152"/>
      <c r="AC24" s="152"/>
      <c r="AD24" s="152"/>
      <c r="AE24" s="152"/>
      <c r="AR24" s="7" t="s">
        <v>18</v>
      </c>
      <c r="AT24" s="7" t="s">
        <v>21</v>
      </c>
      <c r="AU24" s="7" t="s">
        <v>11</v>
      </c>
      <c r="AY24" s="2" t="s">
        <v>14</v>
      </c>
      <c r="BE24" s="8">
        <f t="shared" si="0"/>
        <v>22988</v>
      </c>
      <c r="BF24" s="8">
        <f t="shared" si="1"/>
        <v>0</v>
      </c>
      <c r="BG24" s="8">
        <f t="shared" si="2"/>
        <v>0</v>
      </c>
      <c r="BH24" s="8">
        <f t="shared" si="3"/>
        <v>0</v>
      </c>
      <c r="BI24" s="8">
        <f t="shared" si="4"/>
        <v>0</v>
      </c>
      <c r="BJ24" s="2" t="s">
        <v>10</v>
      </c>
      <c r="BK24" s="8">
        <f>ROUND(I24*H27,2)</f>
        <v>22988</v>
      </c>
      <c r="BL24" s="2" t="s">
        <v>16</v>
      </c>
      <c r="BM24" s="7" t="s">
        <v>119</v>
      </c>
    </row>
    <row r="25" spans="1:65" s="1" customFormat="1" ht="16.5" customHeight="1">
      <c r="A25" s="6"/>
      <c r="B25" s="113">
        <v>28</v>
      </c>
      <c r="C25" s="89" t="s">
        <v>112</v>
      </c>
      <c r="D25" s="89" t="s">
        <v>21</v>
      </c>
      <c r="E25" s="90" t="s">
        <v>113</v>
      </c>
      <c r="F25" s="99" t="s">
        <v>114</v>
      </c>
      <c r="G25" s="92" t="s">
        <v>23</v>
      </c>
      <c r="H25" s="49">
        <v>3</v>
      </c>
      <c r="I25" s="93">
        <v>4851</v>
      </c>
      <c r="J25" s="93">
        <f>ROUND(I25*H28,2)</f>
        <v>9702</v>
      </c>
      <c r="K25" s="91" t="s">
        <v>19</v>
      </c>
      <c r="L25" s="94"/>
      <c r="M25" s="95" t="s">
        <v>0</v>
      </c>
      <c r="N25" s="96" t="s">
        <v>9</v>
      </c>
      <c r="O25" s="97">
        <v>0</v>
      </c>
      <c r="P25" s="97">
        <f>O25*H28</f>
        <v>0</v>
      </c>
      <c r="Q25" s="97">
        <v>0.0222</v>
      </c>
      <c r="R25" s="97">
        <f>Q25*H28</f>
        <v>0.0444</v>
      </c>
      <c r="S25" s="97">
        <v>0</v>
      </c>
      <c r="T25" s="97">
        <f>S25*H28</f>
        <v>0</v>
      </c>
      <c r="U25" s="94"/>
      <c r="V25" s="94"/>
      <c r="W25" s="126">
        <v>0</v>
      </c>
      <c r="X25" s="132">
        <f t="shared" si="6"/>
        <v>3</v>
      </c>
      <c r="Y25" s="135"/>
      <c r="Z25" s="146">
        <f t="shared" si="5"/>
        <v>0</v>
      </c>
      <c r="AA25" s="152"/>
      <c r="AB25" s="152"/>
      <c r="AC25" s="152"/>
      <c r="AD25" s="152"/>
      <c r="AE25" s="152"/>
      <c r="AR25" s="7" t="s">
        <v>18</v>
      </c>
      <c r="AT25" s="7" t="s">
        <v>21</v>
      </c>
      <c r="AU25" s="7" t="s">
        <v>11</v>
      </c>
      <c r="AY25" s="2" t="s">
        <v>14</v>
      </c>
      <c r="BE25" s="8">
        <f t="shared" si="0"/>
        <v>9702</v>
      </c>
      <c r="BF25" s="8">
        <f t="shared" si="1"/>
        <v>0</v>
      </c>
      <c r="BG25" s="8">
        <f t="shared" si="2"/>
        <v>0</v>
      </c>
      <c r="BH25" s="8">
        <f t="shared" si="3"/>
        <v>0</v>
      </c>
      <c r="BI25" s="8">
        <f t="shared" si="4"/>
        <v>0</v>
      </c>
      <c r="BJ25" s="2" t="s">
        <v>10</v>
      </c>
      <c r="BK25" s="8">
        <f>ROUND(I25*H28,2)</f>
        <v>9702</v>
      </c>
      <c r="BL25" s="2" t="s">
        <v>16</v>
      </c>
      <c r="BM25" s="7" t="s">
        <v>123</v>
      </c>
    </row>
    <row r="26" spans="1:65" s="1" customFormat="1" ht="16.5" customHeight="1">
      <c r="A26" s="6"/>
      <c r="B26" s="113">
        <v>29</v>
      </c>
      <c r="C26" s="89" t="s">
        <v>183</v>
      </c>
      <c r="D26" s="89" t="s">
        <v>21</v>
      </c>
      <c r="E26" s="90" t="s">
        <v>228</v>
      </c>
      <c r="F26" s="99" t="s">
        <v>229</v>
      </c>
      <c r="G26" s="92" t="s">
        <v>23</v>
      </c>
      <c r="H26" s="98">
        <v>0</v>
      </c>
      <c r="I26" s="93"/>
      <c r="J26" s="93"/>
      <c r="K26" s="91"/>
      <c r="L26" s="94"/>
      <c r="M26" s="95"/>
      <c r="N26" s="96"/>
      <c r="O26" s="97"/>
      <c r="P26" s="97"/>
      <c r="Q26" s="97"/>
      <c r="R26" s="97"/>
      <c r="S26" s="97"/>
      <c r="T26" s="97"/>
      <c r="U26" s="94"/>
      <c r="V26" s="94"/>
      <c r="W26" s="126">
        <v>2</v>
      </c>
      <c r="X26" s="132">
        <f t="shared" si="6"/>
        <v>2</v>
      </c>
      <c r="Y26" s="135"/>
      <c r="Z26" s="146">
        <f t="shared" si="5"/>
        <v>0</v>
      </c>
      <c r="AA26" s="152"/>
      <c r="AB26" s="152"/>
      <c r="AC26" s="152"/>
      <c r="AD26" s="152"/>
      <c r="AE26" s="152"/>
      <c r="AR26" s="7"/>
      <c r="AT26" s="7"/>
      <c r="AU26" s="7"/>
      <c r="AY26" s="2"/>
      <c r="BE26" s="8"/>
      <c r="BF26" s="8"/>
      <c r="BG26" s="8"/>
      <c r="BH26" s="8"/>
      <c r="BI26" s="8"/>
      <c r="BJ26" s="2"/>
      <c r="BK26" s="8"/>
      <c r="BL26" s="2"/>
      <c r="BM26" s="7"/>
    </row>
    <row r="27" spans="1:65" s="1" customFormat="1" ht="16.5" customHeight="1">
      <c r="A27" s="6"/>
      <c r="B27" s="113">
        <v>30</v>
      </c>
      <c r="C27" s="89" t="s">
        <v>116</v>
      </c>
      <c r="D27" s="89" t="s">
        <v>21</v>
      </c>
      <c r="E27" s="90" t="s">
        <v>117</v>
      </c>
      <c r="F27" s="99" t="s">
        <v>118</v>
      </c>
      <c r="G27" s="92" t="s">
        <v>23</v>
      </c>
      <c r="H27" s="49">
        <v>4</v>
      </c>
      <c r="I27" s="93">
        <v>24498</v>
      </c>
      <c r="J27" s="93" t="e">
        <f>ROUND(I27*#REF!,2)</f>
        <v>#REF!</v>
      </c>
      <c r="K27" s="91" t="s">
        <v>19</v>
      </c>
      <c r="L27" s="94"/>
      <c r="M27" s="95" t="s">
        <v>0</v>
      </c>
      <c r="N27" s="96" t="s">
        <v>9</v>
      </c>
      <c r="O27" s="97">
        <v>0</v>
      </c>
      <c r="P27" s="97" t="e">
        <f>O27*#REF!</f>
        <v>#REF!</v>
      </c>
      <c r="Q27" s="97">
        <v>0</v>
      </c>
      <c r="R27" s="97" t="e">
        <f>Q27*#REF!</f>
        <v>#REF!</v>
      </c>
      <c r="S27" s="97">
        <v>0</v>
      </c>
      <c r="T27" s="97" t="e">
        <f>S27*#REF!</f>
        <v>#REF!</v>
      </c>
      <c r="U27" s="94"/>
      <c r="V27" s="94"/>
      <c r="W27" s="126">
        <v>2</v>
      </c>
      <c r="X27" s="132">
        <f t="shared" si="6"/>
        <v>6</v>
      </c>
      <c r="Y27" s="135"/>
      <c r="Z27" s="146">
        <f t="shared" si="5"/>
        <v>0</v>
      </c>
      <c r="AA27" s="152"/>
      <c r="AB27" s="152"/>
      <c r="AC27" s="152"/>
      <c r="AD27" s="152"/>
      <c r="AE27" s="152"/>
      <c r="AR27" s="7" t="s">
        <v>18</v>
      </c>
      <c r="AT27" s="7" t="s">
        <v>21</v>
      </c>
      <c r="AU27" s="7" t="s">
        <v>11</v>
      </c>
      <c r="AY27" s="2" t="s">
        <v>14</v>
      </c>
      <c r="BE27" s="8" t="e">
        <f t="shared" si="0"/>
        <v>#REF!</v>
      </c>
      <c r="BF27" s="8">
        <f t="shared" si="1"/>
        <v>0</v>
      </c>
      <c r="BG27" s="8">
        <f t="shared" si="2"/>
        <v>0</v>
      </c>
      <c r="BH27" s="8">
        <f t="shared" si="3"/>
        <v>0</v>
      </c>
      <c r="BI27" s="8">
        <f t="shared" si="4"/>
        <v>0</v>
      </c>
      <c r="BJ27" s="2" t="s">
        <v>10</v>
      </c>
      <c r="BK27" s="8" t="e">
        <f>ROUND(I27*#REF!,2)</f>
        <v>#REF!</v>
      </c>
      <c r="BL27" s="2" t="s">
        <v>16</v>
      </c>
      <c r="BM27" s="7" t="s">
        <v>127</v>
      </c>
    </row>
    <row r="28" spans="1:65" s="1" customFormat="1" ht="16.5" customHeight="1" thickBot="1">
      <c r="A28" s="6"/>
      <c r="B28" s="114">
        <v>31</v>
      </c>
      <c r="C28" s="115" t="s">
        <v>120</v>
      </c>
      <c r="D28" s="115" t="s">
        <v>21</v>
      </c>
      <c r="E28" s="116" t="s">
        <v>121</v>
      </c>
      <c r="F28" s="117" t="s">
        <v>122</v>
      </c>
      <c r="G28" s="118" t="s">
        <v>23</v>
      </c>
      <c r="H28" s="50">
        <v>2</v>
      </c>
      <c r="I28" s="119">
        <v>11915</v>
      </c>
      <c r="J28" s="119" t="e">
        <f>ROUND(I28*#REF!,2)</f>
        <v>#REF!</v>
      </c>
      <c r="K28" s="120" t="s">
        <v>19</v>
      </c>
      <c r="L28" s="121"/>
      <c r="M28" s="122" t="s">
        <v>0</v>
      </c>
      <c r="N28" s="123" t="s">
        <v>9</v>
      </c>
      <c r="O28" s="124">
        <v>0</v>
      </c>
      <c r="P28" s="124" t="e">
        <f>O28*#REF!</f>
        <v>#REF!</v>
      </c>
      <c r="Q28" s="124">
        <v>0.0365</v>
      </c>
      <c r="R28" s="124" t="e">
        <f>Q28*#REF!</f>
        <v>#REF!</v>
      </c>
      <c r="S28" s="124">
        <v>0</v>
      </c>
      <c r="T28" s="124" t="e">
        <f>S28*#REF!</f>
        <v>#REF!</v>
      </c>
      <c r="U28" s="121"/>
      <c r="V28" s="121"/>
      <c r="W28" s="128">
        <v>1</v>
      </c>
      <c r="X28" s="133">
        <f t="shared" si="6"/>
        <v>3</v>
      </c>
      <c r="Y28" s="136"/>
      <c r="Z28" s="147">
        <f t="shared" si="5"/>
        <v>0</v>
      </c>
      <c r="AA28" s="152"/>
      <c r="AB28" s="152"/>
      <c r="AC28" s="152"/>
      <c r="AD28" s="152"/>
      <c r="AE28" s="152"/>
      <c r="AR28" s="7" t="s">
        <v>18</v>
      </c>
      <c r="AT28" s="7" t="s">
        <v>21</v>
      </c>
      <c r="AU28" s="7" t="s">
        <v>11</v>
      </c>
      <c r="AY28" s="2" t="s">
        <v>14</v>
      </c>
      <c r="BE28" s="8" t="e">
        <f t="shared" si="0"/>
        <v>#REF!</v>
      </c>
      <c r="BF28" s="8">
        <f t="shared" si="1"/>
        <v>0</v>
      </c>
      <c r="BG28" s="8">
        <f t="shared" si="2"/>
        <v>0</v>
      </c>
      <c r="BH28" s="8">
        <f t="shared" si="3"/>
        <v>0</v>
      </c>
      <c r="BI28" s="8">
        <f t="shared" si="4"/>
        <v>0</v>
      </c>
      <c r="BJ28" s="2" t="s">
        <v>10</v>
      </c>
      <c r="BK28" s="8" t="e">
        <f>ROUND(I28*#REF!,2)</f>
        <v>#REF!</v>
      </c>
      <c r="BL28" s="2" t="s">
        <v>16</v>
      </c>
      <c r="BM28" s="7" t="s">
        <v>131</v>
      </c>
    </row>
    <row r="29" spans="1:65" s="1" customFormat="1" ht="25.5" customHeight="1" thickBot="1">
      <c r="A29" s="6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7"/>
      <c r="X29" s="162" t="s">
        <v>243</v>
      </c>
      <c r="Y29" s="168"/>
      <c r="Z29" s="143">
        <f>SUM(Z18:Z28)</f>
        <v>0</v>
      </c>
      <c r="AA29" s="152"/>
      <c r="AB29" s="152"/>
      <c r="AC29" s="152"/>
      <c r="AD29" s="152"/>
      <c r="AE29" s="152"/>
      <c r="AR29" s="7" t="s">
        <v>18</v>
      </c>
      <c r="AT29" s="7" t="s">
        <v>21</v>
      </c>
      <c r="AU29" s="7" t="s">
        <v>11</v>
      </c>
      <c r="AY29" s="2" t="s">
        <v>14</v>
      </c>
      <c r="BE29" s="8">
        <f t="shared" si="0"/>
        <v>0</v>
      </c>
      <c r="BF29" s="8">
        <f t="shared" si="1"/>
        <v>0</v>
      </c>
      <c r="BG29" s="8">
        <f t="shared" si="2"/>
        <v>0</v>
      </c>
      <c r="BH29" s="8">
        <f t="shared" si="3"/>
        <v>0</v>
      </c>
      <c r="BI29" s="8">
        <f t="shared" si="4"/>
        <v>0</v>
      </c>
      <c r="BJ29" s="2" t="s">
        <v>10</v>
      </c>
      <c r="BK29" s="8" t="e">
        <f>ROUND(I29*#REF!,2)</f>
        <v>#REF!</v>
      </c>
      <c r="BL29" s="2" t="s">
        <v>16</v>
      </c>
      <c r="BM29" s="7" t="s">
        <v>135</v>
      </c>
    </row>
  </sheetData>
  <mergeCells count="7">
    <mergeCell ref="B29:W29"/>
    <mergeCell ref="X29:Y29"/>
    <mergeCell ref="A1:Z1"/>
    <mergeCell ref="B2:Z2"/>
    <mergeCell ref="E5:H5"/>
    <mergeCell ref="E8:H8"/>
    <mergeCell ref="B17:Z17"/>
  </mergeCells>
  <printOptions/>
  <pageMargins left="0.25" right="0.25" top="0.75" bottom="0.75" header="0.3" footer="0.3"/>
  <pageSetup blackAndWhite="1" fitToHeight="100" fitToWidth="1" horizontalDpi="600" verticalDpi="600" orientation="portrait" paperSize="9" scale="20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52507-F59E-4096-BF6E-5EFF0AF7D73C}">
  <sheetPr>
    <tabColor rgb="FF92D050"/>
    <pageSetUpPr fitToPage="1"/>
  </sheetPr>
  <dimension ref="A1:BM20"/>
  <sheetViews>
    <sheetView showGridLines="0" zoomScale="85" zoomScaleNormal="85" workbookViewId="0" topLeftCell="A1">
      <selection activeCell="B3" sqref="B3"/>
    </sheetView>
  </sheetViews>
  <sheetFormatPr defaultColWidth="9.28125" defaultRowHeight="12"/>
  <cols>
    <col min="1" max="1" width="1.421875" style="86" customWidth="1"/>
    <col min="2" max="2" width="4.421875" style="151" customWidth="1"/>
    <col min="3" max="3" width="4.140625" style="86" customWidth="1"/>
    <col min="4" max="4" width="4.28125" style="86" customWidth="1"/>
    <col min="5" max="5" width="17.140625" style="86" customWidth="1"/>
    <col min="6" max="6" width="78.00390625" style="86" customWidth="1"/>
    <col min="7" max="7" width="7.421875" style="86" customWidth="1"/>
    <col min="8" max="8" width="16.00390625" style="45" customWidth="1"/>
    <col min="9" max="9" width="15.8515625" style="86" hidden="1" customWidth="1"/>
    <col min="10" max="11" width="22.28125" style="86" hidden="1" customWidth="1"/>
    <col min="12" max="12" width="9.28125" style="86" hidden="1" customWidth="1"/>
    <col min="13" max="13" width="10.8515625" style="86" hidden="1" customWidth="1"/>
    <col min="14" max="14" width="9.28125" style="86" hidden="1" customWidth="1"/>
    <col min="15" max="20" width="14.140625" style="86" hidden="1" customWidth="1"/>
    <col min="21" max="21" width="16.28125" style="86" hidden="1" customWidth="1"/>
    <col min="22" max="22" width="12.28125" style="86" hidden="1" customWidth="1"/>
    <col min="23" max="23" width="14.28125" style="86" customWidth="1"/>
    <col min="24" max="24" width="15.421875" style="86" customWidth="1"/>
    <col min="25" max="25" width="15.28125" style="86" customWidth="1"/>
    <col min="26" max="26" width="16.140625" style="86" customWidth="1"/>
    <col min="27" max="27" width="15.00390625" style="86" customWidth="1"/>
    <col min="28" max="28" width="16.28125" style="86" customWidth="1"/>
    <col min="29" max="29" width="11.00390625" style="86" customWidth="1"/>
    <col min="30" max="30" width="15.00390625" style="86" customWidth="1"/>
    <col min="31" max="31" width="16.28125" style="86" customWidth="1"/>
    <col min="32" max="16384" width="9.28125" style="86" customWidth="1"/>
  </cols>
  <sheetData>
    <row r="1" spans="1:46" ht="15.75" customHeight="1">
      <c r="A1" s="154" t="s">
        <v>237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T1" s="2" t="s">
        <v>1</v>
      </c>
    </row>
    <row r="2" spans="1:46" ht="15.75" customHeight="1">
      <c r="A2" s="10"/>
      <c r="B2" s="154" t="s">
        <v>248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3"/>
      <c r="AT2" s="2"/>
    </row>
    <row r="3" spans="1:46" ht="15.75" customHeight="1">
      <c r="A3" s="10"/>
      <c r="B3" s="34"/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AT3" s="2"/>
    </row>
    <row r="4" spans="1:12" ht="12" customHeight="1">
      <c r="A4" s="10"/>
      <c r="B4" s="34"/>
      <c r="D4" s="87" t="s">
        <v>2</v>
      </c>
      <c r="L4" s="4"/>
    </row>
    <row r="5" spans="1:12" ht="33.75" customHeight="1">
      <c r="A5" s="10"/>
      <c r="B5" s="34"/>
      <c r="E5" s="164" t="s">
        <v>236</v>
      </c>
      <c r="F5" s="157"/>
      <c r="G5" s="157"/>
      <c r="H5" s="157"/>
      <c r="L5" s="4"/>
    </row>
    <row r="6" spans="1:31" s="1" customFormat="1" ht="12" customHeight="1">
      <c r="A6" s="6"/>
      <c r="B6" s="35"/>
      <c r="C6" s="152"/>
      <c r="D6" s="87" t="s">
        <v>12</v>
      </c>
      <c r="E6" s="152"/>
      <c r="F6" s="152"/>
      <c r="G6" s="152"/>
      <c r="H6" s="46"/>
      <c r="I6" s="152"/>
      <c r="J6" s="152"/>
      <c r="K6" s="152"/>
      <c r="L6" s="5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</row>
    <row r="7" spans="1:31" s="1" customFormat="1" ht="18" customHeight="1">
      <c r="A7" s="6"/>
      <c r="B7" s="35"/>
      <c r="C7" s="152"/>
      <c r="D7" s="87"/>
      <c r="E7" s="142" t="s">
        <v>223</v>
      </c>
      <c r="F7" s="152"/>
      <c r="G7" s="152"/>
      <c r="H7" s="46"/>
      <c r="I7" s="152"/>
      <c r="J7" s="152"/>
      <c r="K7" s="152"/>
      <c r="L7" s="5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</row>
    <row r="8" spans="1:31" s="1" customFormat="1" ht="16.5" customHeight="1">
      <c r="A8" s="6"/>
      <c r="B8" s="35"/>
      <c r="C8" s="152"/>
      <c r="D8" s="152"/>
      <c r="E8" s="158" t="s">
        <v>13</v>
      </c>
      <c r="F8" s="159"/>
      <c r="G8" s="159"/>
      <c r="H8" s="159"/>
      <c r="I8" s="152"/>
      <c r="J8" s="152"/>
      <c r="K8" s="152"/>
      <c r="L8" s="5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</row>
    <row r="9" spans="1:31" s="1" customFormat="1" ht="12" customHeight="1" hidden="1">
      <c r="A9" s="6"/>
      <c r="B9" s="35"/>
      <c r="C9" s="152"/>
      <c r="D9" s="87" t="s">
        <v>4</v>
      </c>
      <c r="E9" s="152"/>
      <c r="F9" s="152"/>
      <c r="G9" s="152"/>
      <c r="H9" s="46"/>
      <c r="I9" s="87"/>
      <c r="J9" s="9"/>
      <c r="K9" s="152"/>
      <c r="L9" s="5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</row>
    <row r="10" spans="1:31" s="1" customFormat="1" ht="18" customHeight="1" hidden="1">
      <c r="A10" s="6"/>
      <c r="B10" s="35"/>
      <c r="C10" s="152"/>
      <c r="D10" s="152"/>
      <c r="E10" s="9" t="s">
        <v>5</v>
      </c>
      <c r="F10" s="152"/>
      <c r="G10" s="152"/>
      <c r="H10" s="46"/>
      <c r="I10" s="87"/>
      <c r="J10" s="9"/>
      <c r="K10" s="152"/>
      <c r="L10" s="5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</row>
    <row r="11" spans="1:31" s="1" customFormat="1" ht="12" customHeight="1" hidden="1">
      <c r="A11" s="6"/>
      <c r="B11" s="35"/>
      <c r="C11" s="152"/>
      <c r="D11" s="87" t="s">
        <v>6</v>
      </c>
      <c r="E11" s="152"/>
      <c r="F11" s="152"/>
      <c r="G11" s="152"/>
      <c r="H11" s="46"/>
      <c r="I11" s="87"/>
      <c r="J11" s="9"/>
      <c r="K11" s="152"/>
      <c r="L11" s="5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</row>
    <row r="12" spans="1:31" s="1" customFormat="1" ht="18" customHeight="1" hidden="1">
      <c r="A12" s="6"/>
      <c r="B12" s="35"/>
      <c r="C12" s="152"/>
      <c r="D12" s="152"/>
      <c r="E12" s="9" t="s">
        <v>211</v>
      </c>
      <c r="F12" s="152"/>
      <c r="G12" s="152"/>
      <c r="H12" s="46"/>
      <c r="I12" s="87"/>
      <c r="J12" s="9"/>
      <c r="K12" s="152"/>
      <c r="L12" s="5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</row>
    <row r="13" spans="1:31" s="1" customFormat="1" ht="12" customHeight="1">
      <c r="A13" s="6"/>
      <c r="B13" s="35"/>
      <c r="C13" s="152"/>
      <c r="D13" s="87" t="s">
        <v>8</v>
      </c>
      <c r="E13" s="152"/>
      <c r="F13" s="152"/>
      <c r="G13" s="152"/>
      <c r="H13" s="46"/>
      <c r="I13" s="87"/>
      <c r="J13" s="9" t="s">
        <v>0</v>
      </c>
      <c r="K13" s="152"/>
      <c r="L13" s="5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</row>
    <row r="14" spans="1:31" s="1" customFormat="1" ht="18" customHeight="1">
      <c r="A14" s="6"/>
      <c r="B14" s="35"/>
      <c r="C14" s="152"/>
      <c r="D14" s="152"/>
      <c r="E14" s="9" t="s">
        <v>7</v>
      </c>
      <c r="F14" s="152"/>
      <c r="G14" s="152"/>
      <c r="H14" s="46"/>
      <c r="I14" s="87"/>
      <c r="J14" s="9" t="s">
        <v>0</v>
      </c>
      <c r="K14" s="152"/>
      <c r="L14" s="5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</row>
    <row r="15" spans="1:31" s="1" customFormat="1" ht="17.25" customHeight="1" thickBot="1">
      <c r="A15" s="6"/>
      <c r="B15" s="35"/>
      <c r="C15" s="152"/>
      <c r="D15" s="152"/>
      <c r="E15" s="9"/>
      <c r="F15" s="152"/>
      <c r="G15" s="152"/>
      <c r="H15" s="88" t="s">
        <v>234</v>
      </c>
      <c r="I15" s="88">
        <v>5002</v>
      </c>
      <c r="J15" s="88">
        <v>5002</v>
      </c>
      <c r="K15" s="88">
        <v>5002</v>
      </c>
      <c r="L15" s="88">
        <v>5002</v>
      </c>
      <c r="M15" s="88">
        <v>5002</v>
      </c>
      <c r="N15" s="88">
        <v>5002</v>
      </c>
      <c r="O15" s="88">
        <v>5002</v>
      </c>
      <c r="P15" s="88">
        <v>5002</v>
      </c>
      <c r="Q15" s="88">
        <v>5002</v>
      </c>
      <c r="R15" s="88">
        <v>5002</v>
      </c>
      <c r="S15" s="88">
        <v>5002</v>
      </c>
      <c r="T15" s="88">
        <v>5002</v>
      </c>
      <c r="U15" s="88">
        <v>5002</v>
      </c>
      <c r="V15" s="88">
        <v>5002</v>
      </c>
      <c r="W15" s="88" t="s">
        <v>235</v>
      </c>
      <c r="X15" s="88" t="s">
        <v>230</v>
      </c>
      <c r="Y15" s="88"/>
      <c r="Z15" s="152"/>
      <c r="AA15" s="152"/>
      <c r="AB15" s="152"/>
      <c r="AC15" s="152"/>
      <c r="AD15" s="152"/>
      <c r="AE15" s="152"/>
    </row>
    <row r="16" spans="1:32" s="1" customFormat="1" ht="22.5" customHeight="1" thickBot="1">
      <c r="A16" s="6"/>
      <c r="B16" s="36" t="s">
        <v>213</v>
      </c>
      <c r="C16" s="138" t="s">
        <v>214</v>
      </c>
      <c r="D16" s="138"/>
      <c r="E16" s="138" t="s">
        <v>215</v>
      </c>
      <c r="F16" s="138" t="s">
        <v>216</v>
      </c>
      <c r="G16" s="31"/>
      <c r="H16" s="47" t="s">
        <v>217</v>
      </c>
      <c r="I16" s="47" t="s">
        <v>217</v>
      </c>
      <c r="J16" s="47" t="s">
        <v>217</v>
      </c>
      <c r="K16" s="47" t="s">
        <v>217</v>
      </c>
      <c r="L16" s="47" t="s">
        <v>217</v>
      </c>
      <c r="M16" s="47" t="s">
        <v>217</v>
      </c>
      <c r="N16" s="47" t="s">
        <v>217</v>
      </c>
      <c r="O16" s="47" t="s">
        <v>217</v>
      </c>
      <c r="P16" s="47" t="s">
        <v>217</v>
      </c>
      <c r="Q16" s="47" t="s">
        <v>217</v>
      </c>
      <c r="R16" s="47" t="s">
        <v>217</v>
      </c>
      <c r="S16" s="47" t="s">
        <v>217</v>
      </c>
      <c r="T16" s="47" t="s">
        <v>217</v>
      </c>
      <c r="U16" s="47" t="s">
        <v>217</v>
      </c>
      <c r="V16" s="47" t="s">
        <v>217</v>
      </c>
      <c r="W16" s="47" t="s">
        <v>217</v>
      </c>
      <c r="X16" s="47" t="s">
        <v>217</v>
      </c>
      <c r="Y16" s="31" t="s">
        <v>218</v>
      </c>
      <c r="Z16" s="137" t="s">
        <v>219</v>
      </c>
      <c r="AA16" s="81"/>
      <c r="AB16" s="2"/>
      <c r="AC16" s="152"/>
      <c r="AD16" s="152"/>
      <c r="AE16" s="152"/>
      <c r="AF16" s="152"/>
    </row>
    <row r="17" spans="1:65" s="1" customFormat="1" ht="25.5" customHeight="1" thickBot="1">
      <c r="A17" s="6"/>
      <c r="B17" s="169" t="s">
        <v>240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1"/>
      <c r="AA17" s="152"/>
      <c r="AB17" s="152"/>
      <c r="AC17" s="152"/>
      <c r="AD17" s="152"/>
      <c r="AE17" s="152"/>
      <c r="AR17" s="7" t="s">
        <v>18</v>
      </c>
      <c r="AT17" s="7" t="s">
        <v>21</v>
      </c>
      <c r="AU17" s="7" t="s">
        <v>11</v>
      </c>
      <c r="AY17" s="2" t="s">
        <v>14</v>
      </c>
      <c r="BE17" s="8">
        <f aca="true" t="shared" si="0" ref="BE17">IF(N17="základní",J17,0)</f>
        <v>0</v>
      </c>
      <c r="BF17" s="8">
        <f aca="true" t="shared" si="1" ref="BF17">IF(N17="snížená",J17,0)</f>
        <v>0</v>
      </c>
      <c r="BG17" s="8">
        <f aca="true" t="shared" si="2" ref="BG17">IF(N17="zákl. přenesená",J17,0)</f>
        <v>0</v>
      </c>
      <c r="BH17" s="8">
        <f aca="true" t="shared" si="3" ref="BH17">IF(N17="sníž. přenesená",J17,0)</f>
        <v>0</v>
      </c>
      <c r="BI17" s="8">
        <f aca="true" t="shared" si="4" ref="BI17">IF(N17="nulová",J17,0)</f>
        <v>0</v>
      </c>
      <c r="BJ17" s="2" t="s">
        <v>10</v>
      </c>
      <c r="BK17" s="8" t="e">
        <f>ROUND(I17*#REF!,2)</f>
        <v>#REF!</v>
      </c>
      <c r="BL17" s="2" t="s">
        <v>16</v>
      </c>
      <c r="BM17" s="7" t="s">
        <v>135</v>
      </c>
    </row>
    <row r="18" spans="1:65" s="1" customFormat="1" ht="16.5" customHeight="1">
      <c r="A18" s="6"/>
      <c r="B18" s="139">
        <v>32</v>
      </c>
      <c r="C18" s="101" t="s">
        <v>124</v>
      </c>
      <c r="D18" s="101" t="s">
        <v>21</v>
      </c>
      <c r="E18" s="102" t="s">
        <v>125</v>
      </c>
      <c r="F18" s="103" t="s">
        <v>126</v>
      </c>
      <c r="G18" s="104" t="s">
        <v>23</v>
      </c>
      <c r="H18" s="105">
        <v>1</v>
      </c>
      <c r="I18" s="106"/>
      <c r="J18" s="106"/>
      <c r="K18" s="107"/>
      <c r="L18" s="112"/>
      <c r="M18" s="109"/>
      <c r="N18" s="110"/>
      <c r="O18" s="111"/>
      <c r="P18" s="111"/>
      <c r="Q18" s="111"/>
      <c r="R18" s="111"/>
      <c r="S18" s="111"/>
      <c r="T18" s="111"/>
      <c r="U18" s="112"/>
      <c r="V18" s="112"/>
      <c r="W18" s="125">
        <v>2</v>
      </c>
      <c r="X18" s="131">
        <f>H18+W18</f>
        <v>3</v>
      </c>
      <c r="Y18" s="129"/>
      <c r="Z18" s="148">
        <f aca="true" t="shared" si="5" ref="Z18:Z19">X18*Y18</f>
        <v>0</v>
      </c>
      <c r="AA18" s="152"/>
      <c r="AB18" s="152"/>
      <c r="AC18" s="152"/>
      <c r="AD18" s="152"/>
      <c r="AE18" s="152"/>
      <c r="AR18" s="7"/>
      <c r="AT18" s="7"/>
      <c r="AU18" s="7"/>
      <c r="AY18" s="2"/>
      <c r="BE18" s="8"/>
      <c r="BF18" s="8"/>
      <c r="BG18" s="8"/>
      <c r="BH18" s="8"/>
      <c r="BI18" s="8"/>
      <c r="BJ18" s="2"/>
      <c r="BK18" s="8"/>
      <c r="BL18" s="2"/>
      <c r="BM18" s="7"/>
    </row>
    <row r="19" spans="1:65" s="1" customFormat="1" ht="16.5" customHeight="1" thickBot="1">
      <c r="A19" s="6"/>
      <c r="B19" s="140">
        <v>33</v>
      </c>
      <c r="C19" s="115" t="s">
        <v>108</v>
      </c>
      <c r="D19" s="115" t="s">
        <v>21</v>
      </c>
      <c r="E19" s="116" t="s">
        <v>109</v>
      </c>
      <c r="F19" s="117" t="s">
        <v>110</v>
      </c>
      <c r="G19" s="118" t="s">
        <v>23</v>
      </c>
      <c r="H19" s="50">
        <v>4</v>
      </c>
      <c r="I19" s="119"/>
      <c r="J19" s="119"/>
      <c r="K19" s="120"/>
      <c r="L19" s="41"/>
      <c r="M19" s="122"/>
      <c r="N19" s="123"/>
      <c r="O19" s="124"/>
      <c r="P19" s="124"/>
      <c r="Q19" s="124"/>
      <c r="R19" s="124"/>
      <c r="S19" s="124"/>
      <c r="T19" s="124"/>
      <c r="U19" s="41"/>
      <c r="V19" s="41"/>
      <c r="W19" s="128">
        <v>4</v>
      </c>
      <c r="X19" s="133">
        <f>H19+W19</f>
        <v>8</v>
      </c>
      <c r="Y19" s="130"/>
      <c r="Z19" s="149">
        <f t="shared" si="5"/>
        <v>0</v>
      </c>
      <c r="AA19" s="152"/>
      <c r="AB19" s="152"/>
      <c r="AC19" s="152"/>
      <c r="AD19" s="152"/>
      <c r="AE19" s="152"/>
      <c r="AR19" s="7"/>
      <c r="AT19" s="7"/>
      <c r="AU19" s="7"/>
      <c r="AY19" s="2"/>
      <c r="BE19" s="8"/>
      <c r="BF19" s="8"/>
      <c r="BG19" s="8"/>
      <c r="BH19" s="8"/>
      <c r="BI19" s="8"/>
      <c r="BJ19" s="2"/>
      <c r="BK19" s="8"/>
      <c r="BL19" s="2"/>
      <c r="BM19" s="7"/>
    </row>
    <row r="20" spans="1:65" s="1" customFormat="1" ht="24.75" customHeight="1" thickBot="1">
      <c r="A20" s="6"/>
      <c r="B20" s="160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7"/>
      <c r="X20" s="162" t="s">
        <v>244</v>
      </c>
      <c r="Y20" s="168"/>
      <c r="Z20" s="143">
        <f>SUM(Z18:Z19)</f>
        <v>0</v>
      </c>
      <c r="AA20" s="152"/>
      <c r="AB20" s="152"/>
      <c r="AC20" s="152"/>
      <c r="AD20" s="152"/>
      <c r="AE20" s="152"/>
      <c r="AR20" s="7"/>
      <c r="AT20" s="7"/>
      <c r="AU20" s="7"/>
      <c r="AY20" s="2"/>
      <c r="BE20" s="8"/>
      <c r="BF20" s="8"/>
      <c r="BG20" s="8"/>
      <c r="BH20" s="8"/>
      <c r="BI20" s="8"/>
      <c r="BJ20" s="2"/>
      <c r="BK20" s="8"/>
      <c r="BL20" s="2"/>
      <c r="BM20" s="7"/>
    </row>
  </sheetData>
  <mergeCells count="7">
    <mergeCell ref="B20:W20"/>
    <mergeCell ref="X20:Y20"/>
    <mergeCell ref="B17:Z17"/>
    <mergeCell ref="A1:Z1"/>
    <mergeCell ref="B2:Z2"/>
    <mergeCell ref="E5:H5"/>
    <mergeCell ref="E8:H8"/>
  </mergeCells>
  <printOptions/>
  <pageMargins left="0.25" right="0.25" top="0.75" bottom="0.75" header="0.3" footer="0.3"/>
  <pageSetup blackAndWhite="1" fitToHeight="100" fitToWidth="1" horizontalDpi="600" verticalDpi="600" orientation="portrait" paperSize="9" scale="20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F752-B16F-44F3-84FE-5FA6287A4CB9}">
  <sheetPr>
    <tabColor rgb="FF92D050"/>
    <pageSetUpPr fitToPage="1"/>
  </sheetPr>
  <dimension ref="A1:BM35"/>
  <sheetViews>
    <sheetView showGridLines="0" zoomScale="85" zoomScaleNormal="85" workbookViewId="0" topLeftCell="A13">
      <selection activeCell="B3" sqref="B3"/>
    </sheetView>
  </sheetViews>
  <sheetFormatPr defaultColWidth="9.28125" defaultRowHeight="12"/>
  <cols>
    <col min="1" max="1" width="1.421875" style="86" customWidth="1"/>
    <col min="2" max="2" width="4.421875" style="151" customWidth="1"/>
    <col min="3" max="3" width="4.140625" style="86" customWidth="1"/>
    <col min="4" max="4" width="4.28125" style="86" customWidth="1"/>
    <col min="5" max="5" width="17.140625" style="86" customWidth="1"/>
    <col min="6" max="6" width="78.00390625" style="86" customWidth="1"/>
    <col min="7" max="7" width="7.421875" style="86" customWidth="1"/>
    <col min="8" max="8" width="16.00390625" style="45" customWidth="1"/>
    <col min="9" max="9" width="15.8515625" style="86" hidden="1" customWidth="1"/>
    <col min="10" max="11" width="22.28125" style="86" hidden="1" customWidth="1"/>
    <col min="12" max="12" width="9.28125" style="86" hidden="1" customWidth="1"/>
    <col min="13" max="13" width="10.8515625" style="86" hidden="1" customWidth="1"/>
    <col min="14" max="14" width="9.28125" style="86" hidden="1" customWidth="1"/>
    <col min="15" max="20" width="14.140625" style="86" hidden="1" customWidth="1"/>
    <col min="21" max="21" width="16.28125" style="86" hidden="1" customWidth="1"/>
    <col min="22" max="22" width="12.28125" style="86" hidden="1" customWidth="1"/>
    <col min="23" max="23" width="14.28125" style="86" customWidth="1"/>
    <col min="24" max="24" width="15.421875" style="86" customWidth="1"/>
    <col min="25" max="25" width="15.28125" style="86" customWidth="1"/>
    <col min="26" max="26" width="16.140625" style="86" customWidth="1"/>
    <col min="27" max="27" width="15.00390625" style="86" customWidth="1"/>
    <col min="28" max="28" width="16.28125" style="86" customWidth="1"/>
    <col min="29" max="29" width="11.00390625" style="86" customWidth="1"/>
    <col min="30" max="30" width="15.00390625" style="86" customWidth="1"/>
    <col min="31" max="31" width="16.28125" style="86" customWidth="1"/>
    <col min="32" max="16384" width="9.28125" style="86" customWidth="1"/>
  </cols>
  <sheetData>
    <row r="1" spans="1:46" ht="15.75" customHeight="1">
      <c r="A1" s="154" t="s">
        <v>237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T1" s="2" t="s">
        <v>1</v>
      </c>
    </row>
    <row r="2" spans="1:46" ht="15.75" customHeight="1">
      <c r="A2" s="10"/>
      <c r="B2" s="154" t="s">
        <v>249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3"/>
      <c r="AT2" s="2"/>
    </row>
    <row r="3" spans="1:46" ht="15.75" customHeight="1">
      <c r="A3" s="10"/>
      <c r="B3" s="34"/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AT3" s="2"/>
    </row>
    <row r="4" spans="1:12" ht="12" customHeight="1">
      <c r="A4" s="10"/>
      <c r="B4" s="34"/>
      <c r="D4" s="87" t="s">
        <v>2</v>
      </c>
      <c r="L4" s="4"/>
    </row>
    <row r="5" spans="1:12" ht="33.75" customHeight="1">
      <c r="A5" s="10"/>
      <c r="B5" s="34"/>
      <c r="E5" s="164" t="s">
        <v>236</v>
      </c>
      <c r="F5" s="157"/>
      <c r="G5" s="157"/>
      <c r="H5" s="157"/>
      <c r="L5" s="4"/>
    </row>
    <row r="6" spans="1:31" s="1" customFormat="1" ht="12" customHeight="1">
      <c r="A6" s="6"/>
      <c r="B6" s="35"/>
      <c r="C6" s="152"/>
      <c r="D6" s="87" t="s">
        <v>12</v>
      </c>
      <c r="E6" s="152"/>
      <c r="F6" s="152"/>
      <c r="G6" s="152"/>
      <c r="H6" s="46"/>
      <c r="I6" s="152"/>
      <c r="J6" s="152"/>
      <c r="K6" s="152"/>
      <c r="L6" s="5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</row>
    <row r="7" spans="1:31" s="1" customFormat="1" ht="18" customHeight="1">
      <c r="A7" s="6"/>
      <c r="B7" s="35"/>
      <c r="C7" s="152"/>
      <c r="D7" s="87"/>
      <c r="E7" s="142" t="s">
        <v>223</v>
      </c>
      <c r="F7" s="152"/>
      <c r="G7" s="152"/>
      <c r="H7" s="46"/>
      <c r="I7" s="152"/>
      <c r="J7" s="152"/>
      <c r="K7" s="152"/>
      <c r="L7" s="5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</row>
    <row r="8" spans="1:31" s="1" customFormat="1" ht="16.5" customHeight="1">
      <c r="A8" s="6"/>
      <c r="B8" s="35"/>
      <c r="C8" s="152"/>
      <c r="D8" s="152"/>
      <c r="E8" s="158" t="s">
        <v>13</v>
      </c>
      <c r="F8" s="159"/>
      <c r="G8" s="159"/>
      <c r="H8" s="159"/>
      <c r="I8" s="152"/>
      <c r="J8" s="152"/>
      <c r="K8" s="152"/>
      <c r="L8" s="5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</row>
    <row r="9" spans="1:31" s="1" customFormat="1" ht="12" customHeight="1" hidden="1">
      <c r="A9" s="6"/>
      <c r="B9" s="35"/>
      <c r="C9" s="152"/>
      <c r="D9" s="87" t="s">
        <v>4</v>
      </c>
      <c r="E9" s="152"/>
      <c r="F9" s="152"/>
      <c r="G9" s="152"/>
      <c r="H9" s="46"/>
      <c r="I9" s="87"/>
      <c r="J9" s="9"/>
      <c r="K9" s="152"/>
      <c r="L9" s="5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</row>
    <row r="10" spans="1:31" s="1" customFormat="1" ht="18" customHeight="1" hidden="1">
      <c r="A10" s="6"/>
      <c r="B10" s="35"/>
      <c r="C10" s="152"/>
      <c r="D10" s="152"/>
      <c r="E10" s="9" t="s">
        <v>5</v>
      </c>
      <c r="F10" s="152"/>
      <c r="G10" s="152"/>
      <c r="H10" s="46"/>
      <c r="I10" s="87"/>
      <c r="J10" s="9"/>
      <c r="K10" s="152"/>
      <c r="L10" s="5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</row>
    <row r="11" spans="1:31" s="1" customFormat="1" ht="12" customHeight="1" hidden="1">
      <c r="A11" s="6"/>
      <c r="B11" s="35"/>
      <c r="C11" s="152"/>
      <c r="D11" s="87" t="s">
        <v>6</v>
      </c>
      <c r="E11" s="152"/>
      <c r="F11" s="152"/>
      <c r="G11" s="152"/>
      <c r="H11" s="46"/>
      <c r="I11" s="87"/>
      <c r="J11" s="9"/>
      <c r="K11" s="152"/>
      <c r="L11" s="5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</row>
    <row r="12" spans="1:31" s="1" customFormat="1" ht="18" customHeight="1" hidden="1">
      <c r="A12" s="6"/>
      <c r="B12" s="35"/>
      <c r="C12" s="152"/>
      <c r="D12" s="152"/>
      <c r="E12" s="9" t="s">
        <v>211</v>
      </c>
      <c r="F12" s="152"/>
      <c r="G12" s="152"/>
      <c r="H12" s="46"/>
      <c r="I12" s="87"/>
      <c r="J12" s="9"/>
      <c r="K12" s="152"/>
      <c r="L12" s="5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</row>
    <row r="13" spans="1:31" s="1" customFormat="1" ht="12" customHeight="1">
      <c r="A13" s="6"/>
      <c r="B13" s="35"/>
      <c r="C13" s="152"/>
      <c r="D13" s="87" t="s">
        <v>8</v>
      </c>
      <c r="E13" s="152"/>
      <c r="F13" s="152"/>
      <c r="G13" s="152"/>
      <c r="H13" s="46"/>
      <c r="I13" s="87"/>
      <c r="J13" s="9" t="s">
        <v>0</v>
      </c>
      <c r="K13" s="152"/>
      <c r="L13" s="5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</row>
    <row r="14" spans="1:31" s="1" customFormat="1" ht="18" customHeight="1">
      <c r="A14" s="6"/>
      <c r="B14" s="35"/>
      <c r="C14" s="152"/>
      <c r="D14" s="152"/>
      <c r="E14" s="9" t="s">
        <v>7</v>
      </c>
      <c r="F14" s="152"/>
      <c r="G14" s="152"/>
      <c r="H14" s="46"/>
      <c r="I14" s="87"/>
      <c r="J14" s="9" t="s">
        <v>0</v>
      </c>
      <c r="K14" s="152"/>
      <c r="L14" s="5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</row>
    <row r="15" spans="1:31" s="1" customFormat="1" ht="17.25" customHeight="1" thickBot="1">
      <c r="A15" s="6"/>
      <c r="B15" s="35"/>
      <c r="C15" s="152"/>
      <c r="D15" s="152"/>
      <c r="E15" s="9"/>
      <c r="F15" s="152"/>
      <c r="G15" s="152"/>
      <c r="H15" s="88" t="s">
        <v>234</v>
      </c>
      <c r="I15" s="88">
        <v>5002</v>
      </c>
      <c r="J15" s="88">
        <v>5002</v>
      </c>
      <c r="K15" s="88">
        <v>5002</v>
      </c>
      <c r="L15" s="88">
        <v>5002</v>
      </c>
      <c r="M15" s="88">
        <v>5002</v>
      </c>
      <c r="N15" s="88">
        <v>5002</v>
      </c>
      <c r="O15" s="88">
        <v>5002</v>
      </c>
      <c r="P15" s="88">
        <v>5002</v>
      </c>
      <c r="Q15" s="88">
        <v>5002</v>
      </c>
      <c r="R15" s="88">
        <v>5002</v>
      </c>
      <c r="S15" s="88">
        <v>5002</v>
      </c>
      <c r="T15" s="88">
        <v>5002</v>
      </c>
      <c r="U15" s="88">
        <v>5002</v>
      </c>
      <c r="V15" s="88">
        <v>5002</v>
      </c>
      <c r="W15" s="88" t="s">
        <v>235</v>
      </c>
      <c r="X15" s="88" t="s">
        <v>230</v>
      </c>
      <c r="Y15" s="88"/>
      <c r="Z15" s="152"/>
      <c r="AA15" s="152"/>
      <c r="AB15" s="152"/>
      <c r="AC15" s="152"/>
      <c r="AD15" s="152"/>
      <c r="AE15" s="152"/>
    </row>
    <row r="16" spans="1:32" s="1" customFormat="1" ht="22.5" customHeight="1" thickBot="1">
      <c r="A16" s="6"/>
      <c r="B16" s="36" t="s">
        <v>213</v>
      </c>
      <c r="C16" s="138" t="s">
        <v>214</v>
      </c>
      <c r="D16" s="138"/>
      <c r="E16" s="138" t="s">
        <v>215</v>
      </c>
      <c r="F16" s="138" t="s">
        <v>216</v>
      </c>
      <c r="G16" s="31"/>
      <c r="H16" s="47" t="s">
        <v>217</v>
      </c>
      <c r="I16" s="47" t="s">
        <v>217</v>
      </c>
      <c r="J16" s="47" t="s">
        <v>217</v>
      </c>
      <c r="K16" s="47" t="s">
        <v>217</v>
      </c>
      <c r="L16" s="47" t="s">
        <v>217</v>
      </c>
      <c r="M16" s="47" t="s">
        <v>217</v>
      </c>
      <c r="N16" s="47" t="s">
        <v>217</v>
      </c>
      <c r="O16" s="47" t="s">
        <v>217</v>
      </c>
      <c r="P16" s="47" t="s">
        <v>217</v>
      </c>
      <c r="Q16" s="47" t="s">
        <v>217</v>
      </c>
      <c r="R16" s="47" t="s">
        <v>217</v>
      </c>
      <c r="S16" s="47" t="s">
        <v>217</v>
      </c>
      <c r="T16" s="47" t="s">
        <v>217</v>
      </c>
      <c r="U16" s="47" t="s">
        <v>217</v>
      </c>
      <c r="V16" s="47" t="s">
        <v>217</v>
      </c>
      <c r="W16" s="47" t="s">
        <v>217</v>
      </c>
      <c r="X16" s="47" t="s">
        <v>217</v>
      </c>
      <c r="Y16" s="31" t="s">
        <v>218</v>
      </c>
      <c r="Z16" s="137" t="s">
        <v>219</v>
      </c>
      <c r="AA16" s="81"/>
      <c r="AB16" s="2"/>
      <c r="AC16" s="152"/>
      <c r="AD16" s="152"/>
      <c r="AE16" s="152"/>
      <c r="AF16" s="152"/>
    </row>
    <row r="17" spans="1:65" s="1" customFormat="1" ht="24.75" customHeight="1" thickBot="1">
      <c r="A17" s="6"/>
      <c r="B17" s="169" t="s">
        <v>241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1"/>
      <c r="AA17" s="152"/>
      <c r="AB17" s="152"/>
      <c r="AC17" s="152"/>
      <c r="AD17" s="152"/>
      <c r="AE17" s="152"/>
      <c r="AR17" s="7"/>
      <c r="AT17" s="7"/>
      <c r="AU17" s="7"/>
      <c r="AY17" s="2"/>
      <c r="BE17" s="8"/>
      <c r="BF17" s="8"/>
      <c r="BG17" s="8"/>
      <c r="BH17" s="8"/>
      <c r="BI17" s="8"/>
      <c r="BJ17" s="2"/>
      <c r="BK17" s="8"/>
      <c r="BL17" s="2"/>
      <c r="BM17" s="7"/>
    </row>
    <row r="18" spans="1:65" s="1" customFormat="1" ht="16.5" customHeight="1">
      <c r="A18" s="6"/>
      <c r="B18" s="139">
        <v>34</v>
      </c>
      <c r="C18" s="101" t="s">
        <v>88</v>
      </c>
      <c r="D18" s="101" t="s">
        <v>21</v>
      </c>
      <c r="E18" s="102" t="s">
        <v>89</v>
      </c>
      <c r="F18" s="103" t="s">
        <v>90</v>
      </c>
      <c r="G18" s="104" t="s">
        <v>23</v>
      </c>
      <c r="H18" s="105">
        <v>8</v>
      </c>
      <c r="I18" s="106"/>
      <c r="J18" s="106"/>
      <c r="K18" s="107"/>
      <c r="L18" s="112"/>
      <c r="M18" s="109"/>
      <c r="N18" s="110"/>
      <c r="O18" s="111"/>
      <c r="P18" s="111"/>
      <c r="Q18" s="111"/>
      <c r="R18" s="111"/>
      <c r="S18" s="111"/>
      <c r="T18" s="111"/>
      <c r="U18" s="112"/>
      <c r="V18" s="112"/>
      <c r="W18" s="125">
        <v>0</v>
      </c>
      <c r="X18" s="131">
        <f>H18+W18</f>
        <v>8</v>
      </c>
      <c r="Y18" s="134"/>
      <c r="Z18" s="145">
        <f aca="true" t="shared" si="0" ref="Z18:Z34">X18*Y18</f>
        <v>0</v>
      </c>
      <c r="AA18" s="152"/>
      <c r="AB18" s="152"/>
      <c r="AC18" s="152"/>
      <c r="AD18" s="152"/>
      <c r="AE18" s="152"/>
      <c r="AR18" s="7"/>
      <c r="AT18" s="7"/>
      <c r="AU18" s="7"/>
      <c r="AY18" s="2"/>
      <c r="BE18" s="8"/>
      <c r="BF18" s="8"/>
      <c r="BG18" s="8"/>
      <c r="BH18" s="8"/>
      <c r="BI18" s="8"/>
      <c r="BJ18" s="2"/>
      <c r="BK18" s="8"/>
      <c r="BL18" s="2"/>
      <c r="BM18" s="7"/>
    </row>
    <row r="19" spans="1:65" s="1" customFormat="1" ht="16.5" customHeight="1">
      <c r="A19" s="6"/>
      <c r="B19" s="141">
        <v>35</v>
      </c>
      <c r="C19" s="89" t="s">
        <v>32</v>
      </c>
      <c r="D19" s="89" t="s">
        <v>21</v>
      </c>
      <c r="E19" s="90" t="s">
        <v>33</v>
      </c>
      <c r="F19" s="99" t="s">
        <v>34</v>
      </c>
      <c r="G19" s="92" t="s">
        <v>23</v>
      </c>
      <c r="H19" s="49">
        <v>17</v>
      </c>
      <c r="I19" s="93"/>
      <c r="J19" s="93"/>
      <c r="K19" s="91"/>
      <c r="L19" s="20"/>
      <c r="M19" s="95"/>
      <c r="N19" s="96"/>
      <c r="O19" s="97"/>
      <c r="P19" s="97"/>
      <c r="Q19" s="97"/>
      <c r="R19" s="97"/>
      <c r="S19" s="97"/>
      <c r="T19" s="97"/>
      <c r="U19" s="20"/>
      <c r="V19" s="20"/>
      <c r="W19" s="126">
        <v>10</v>
      </c>
      <c r="X19" s="132">
        <f aca="true" t="shared" si="1" ref="X19:X34">H19+W19</f>
        <v>27</v>
      </c>
      <c r="Y19" s="135"/>
      <c r="Z19" s="146">
        <f t="shared" si="0"/>
        <v>0</v>
      </c>
      <c r="AA19" s="152"/>
      <c r="AB19" s="152"/>
      <c r="AC19" s="152"/>
      <c r="AD19" s="152"/>
      <c r="AE19" s="152"/>
      <c r="AR19" s="7"/>
      <c r="AT19" s="7"/>
      <c r="AU19" s="7"/>
      <c r="AY19" s="2"/>
      <c r="BE19" s="8"/>
      <c r="BF19" s="8"/>
      <c r="BG19" s="8"/>
      <c r="BH19" s="8"/>
      <c r="BI19" s="8"/>
      <c r="BJ19" s="2"/>
      <c r="BK19" s="8"/>
      <c r="BL19" s="2"/>
      <c r="BM19" s="7"/>
    </row>
    <row r="20" spans="1:65" s="1" customFormat="1" ht="16.5" customHeight="1">
      <c r="A20" s="6"/>
      <c r="B20" s="141">
        <v>36</v>
      </c>
      <c r="C20" s="89" t="s">
        <v>36</v>
      </c>
      <c r="D20" s="89" t="s">
        <v>21</v>
      </c>
      <c r="E20" s="90" t="s">
        <v>37</v>
      </c>
      <c r="F20" s="99" t="s">
        <v>232</v>
      </c>
      <c r="G20" s="92" t="s">
        <v>23</v>
      </c>
      <c r="H20" s="49">
        <v>17</v>
      </c>
      <c r="I20" s="93"/>
      <c r="J20" s="93"/>
      <c r="K20" s="91"/>
      <c r="L20" s="20"/>
      <c r="M20" s="95"/>
      <c r="N20" s="96"/>
      <c r="O20" s="97"/>
      <c r="P20" s="97"/>
      <c r="Q20" s="97"/>
      <c r="R20" s="97"/>
      <c r="S20" s="97"/>
      <c r="T20" s="97"/>
      <c r="U20" s="20"/>
      <c r="V20" s="20"/>
      <c r="W20" s="126">
        <v>10</v>
      </c>
      <c r="X20" s="132">
        <f t="shared" si="1"/>
        <v>27</v>
      </c>
      <c r="Y20" s="135"/>
      <c r="Z20" s="146">
        <f t="shared" si="0"/>
        <v>0</v>
      </c>
      <c r="AA20" s="152"/>
      <c r="AB20" s="152"/>
      <c r="AC20" s="152"/>
      <c r="AD20" s="152"/>
      <c r="AE20" s="152"/>
      <c r="AR20" s="7"/>
      <c r="AT20" s="7"/>
      <c r="AU20" s="7"/>
      <c r="AY20" s="2"/>
      <c r="BE20" s="8"/>
      <c r="BF20" s="8"/>
      <c r="BG20" s="8"/>
      <c r="BH20" s="8"/>
      <c r="BI20" s="8"/>
      <c r="BJ20" s="2"/>
      <c r="BK20" s="8"/>
      <c r="BL20" s="2"/>
      <c r="BM20" s="7"/>
    </row>
    <row r="21" spans="1:65" s="1" customFormat="1" ht="16.5" customHeight="1">
      <c r="A21" s="6"/>
      <c r="B21" s="141">
        <v>37</v>
      </c>
      <c r="C21" s="89" t="s">
        <v>59</v>
      </c>
      <c r="D21" s="89" t="s">
        <v>21</v>
      </c>
      <c r="E21" s="90" t="s">
        <v>60</v>
      </c>
      <c r="F21" s="99" t="s">
        <v>61</v>
      </c>
      <c r="G21" s="92" t="s">
        <v>23</v>
      </c>
      <c r="H21" s="49">
        <v>6</v>
      </c>
      <c r="I21" s="93"/>
      <c r="J21" s="93"/>
      <c r="K21" s="91"/>
      <c r="L21" s="20"/>
      <c r="M21" s="95"/>
      <c r="N21" s="96"/>
      <c r="O21" s="97"/>
      <c r="P21" s="97"/>
      <c r="Q21" s="97"/>
      <c r="R21" s="97"/>
      <c r="S21" s="97"/>
      <c r="T21" s="97"/>
      <c r="U21" s="20"/>
      <c r="V21" s="20"/>
      <c r="W21" s="126">
        <v>6</v>
      </c>
      <c r="X21" s="132">
        <f t="shared" si="1"/>
        <v>12</v>
      </c>
      <c r="Y21" s="135"/>
      <c r="Z21" s="146">
        <f t="shared" si="0"/>
        <v>0</v>
      </c>
      <c r="AA21" s="152"/>
      <c r="AB21" s="152"/>
      <c r="AC21" s="152"/>
      <c r="AD21" s="152"/>
      <c r="AE21" s="152"/>
      <c r="AR21" s="7"/>
      <c r="AT21" s="7"/>
      <c r="AU21" s="7"/>
      <c r="AY21" s="2"/>
      <c r="BE21" s="8"/>
      <c r="BF21" s="8"/>
      <c r="BG21" s="8"/>
      <c r="BH21" s="8"/>
      <c r="BI21" s="8"/>
      <c r="BJ21" s="2"/>
      <c r="BK21" s="8"/>
      <c r="BL21" s="2"/>
      <c r="BM21" s="7"/>
    </row>
    <row r="22" spans="1:65" s="1" customFormat="1" ht="16.5" customHeight="1">
      <c r="A22" s="6"/>
      <c r="B22" s="141">
        <v>38</v>
      </c>
      <c r="C22" s="89" t="s">
        <v>63</v>
      </c>
      <c r="D22" s="89" t="s">
        <v>21</v>
      </c>
      <c r="E22" s="90" t="s">
        <v>64</v>
      </c>
      <c r="F22" s="99" t="s">
        <v>231</v>
      </c>
      <c r="G22" s="92" t="s">
        <v>23</v>
      </c>
      <c r="H22" s="49">
        <v>6</v>
      </c>
      <c r="I22" s="93"/>
      <c r="J22" s="93"/>
      <c r="K22" s="91"/>
      <c r="L22" s="20"/>
      <c r="M22" s="95"/>
      <c r="N22" s="96"/>
      <c r="O22" s="97"/>
      <c r="P22" s="97"/>
      <c r="Q22" s="97"/>
      <c r="R22" s="97"/>
      <c r="S22" s="97"/>
      <c r="T22" s="97"/>
      <c r="U22" s="20"/>
      <c r="V22" s="20"/>
      <c r="W22" s="126">
        <v>6</v>
      </c>
      <c r="X22" s="132">
        <f t="shared" si="1"/>
        <v>12</v>
      </c>
      <c r="Y22" s="135"/>
      <c r="Z22" s="146">
        <f t="shared" si="0"/>
        <v>0</v>
      </c>
      <c r="AA22" s="152"/>
      <c r="AB22" s="152"/>
      <c r="AC22" s="152"/>
      <c r="AD22" s="152"/>
      <c r="AE22" s="152"/>
      <c r="AR22" s="7"/>
      <c r="AT22" s="7"/>
      <c r="AU22" s="7"/>
      <c r="AY22" s="2"/>
      <c r="BE22" s="8"/>
      <c r="BF22" s="8"/>
      <c r="BG22" s="8"/>
      <c r="BH22" s="8"/>
      <c r="BI22" s="8"/>
      <c r="BJ22" s="2"/>
      <c r="BK22" s="8"/>
      <c r="BL22" s="2"/>
      <c r="BM22" s="7"/>
    </row>
    <row r="23" spans="1:65" s="1" customFormat="1" ht="16.5" customHeight="1">
      <c r="A23" s="6"/>
      <c r="B23" s="141">
        <v>39</v>
      </c>
      <c r="C23" s="89" t="s">
        <v>159</v>
      </c>
      <c r="D23" s="89" t="s">
        <v>21</v>
      </c>
      <c r="E23" s="90" t="s">
        <v>221</v>
      </c>
      <c r="F23" s="99" t="s">
        <v>233</v>
      </c>
      <c r="G23" s="92" t="s">
        <v>23</v>
      </c>
      <c r="H23" s="49">
        <v>1</v>
      </c>
      <c r="I23" s="93">
        <v>18700</v>
      </c>
      <c r="J23" s="93">
        <f aca="true" t="shared" si="2" ref="J23:J34">ROUND(I23*H23,2)</f>
        <v>18700</v>
      </c>
      <c r="K23" s="91" t="s">
        <v>15</v>
      </c>
      <c r="L23" s="20"/>
      <c r="M23" s="95" t="s">
        <v>0</v>
      </c>
      <c r="N23" s="96" t="s">
        <v>9</v>
      </c>
      <c r="O23" s="97">
        <v>0</v>
      </c>
      <c r="P23" s="97">
        <f aca="true" t="shared" si="3" ref="P23:P34">O23*H23</f>
        <v>0</v>
      </c>
      <c r="Q23" s="97">
        <v>0.0171</v>
      </c>
      <c r="R23" s="97">
        <f aca="true" t="shared" si="4" ref="R23:R34">Q23*H23</f>
        <v>0.0171</v>
      </c>
      <c r="S23" s="97">
        <v>0</v>
      </c>
      <c r="T23" s="97">
        <f aca="true" t="shared" si="5" ref="T23:T34">S23*H23</f>
        <v>0</v>
      </c>
      <c r="U23" s="20"/>
      <c r="V23" s="20"/>
      <c r="W23" s="126">
        <v>0</v>
      </c>
      <c r="X23" s="132">
        <f t="shared" si="1"/>
        <v>1</v>
      </c>
      <c r="Y23" s="135"/>
      <c r="Z23" s="146">
        <f t="shared" si="0"/>
        <v>0</v>
      </c>
      <c r="AA23" s="152"/>
      <c r="AB23" s="152"/>
      <c r="AC23" s="152"/>
      <c r="AD23" s="152"/>
      <c r="AE23" s="152"/>
      <c r="AR23" s="7" t="s">
        <v>18</v>
      </c>
      <c r="AT23" s="7" t="s">
        <v>21</v>
      </c>
      <c r="AU23" s="7" t="s">
        <v>11</v>
      </c>
      <c r="AY23" s="2" t="s">
        <v>14</v>
      </c>
      <c r="BE23" s="8">
        <f aca="true" t="shared" si="6" ref="BE23:BE34">IF(N23="základní",J23,0)</f>
        <v>18700</v>
      </c>
      <c r="BF23" s="8">
        <f aca="true" t="shared" si="7" ref="BF23:BF34">IF(N23="snížená",J23,0)</f>
        <v>0</v>
      </c>
      <c r="BG23" s="8">
        <f aca="true" t="shared" si="8" ref="BG23:BG34">IF(N23="zákl. přenesená",J23,0)</f>
        <v>0</v>
      </c>
      <c r="BH23" s="8">
        <f aca="true" t="shared" si="9" ref="BH23:BH34">IF(N23="sníž. přenesená",J23,0)</f>
        <v>0</v>
      </c>
      <c r="BI23" s="8">
        <f aca="true" t="shared" si="10" ref="BI23:BI34">IF(N23="nulová",J23,0)</f>
        <v>0</v>
      </c>
      <c r="BJ23" s="2" t="s">
        <v>10</v>
      </c>
      <c r="BK23" s="8">
        <f aca="true" t="shared" si="11" ref="BK23:BK34">ROUND(I23*H23,2)</f>
        <v>18700</v>
      </c>
      <c r="BL23" s="2" t="s">
        <v>16</v>
      </c>
      <c r="BM23" s="7" t="s">
        <v>162</v>
      </c>
    </row>
    <row r="24" spans="1:65" s="1" customFormat="1" ht="16.5" customHeight="1">
      <c r="A24" s="6"/>
      <c r="B24" s="141">
        <v>40</v>
      </c>
      <c r="C24" s="89" t="s">
        <v>163</v>
      </c>
      <c r="D24" s="89" t="s">
        <v>21</v>
      </c>
      <c r="E24" s="90" t="s">
        <v>164</v>
      </c>
      <c r="F24" s="99" t="s">
        <v>165</v>
      </c>
      <c r="G24" s="92" t="s">
        <v>23</v>
      </c>
      <c r="H24" s="49">
        <v>2</v>
      </c>
      <c r="I24" s="93">
        <v>6780</v>
      </c>
      <c r="J24" s="93">
        <f t="shared" si="2"/>
        <v>13560</v>
      </c>
      <c r="K24" s="91" t="s">
        <v>15</v>
      </c>
      <c r="L24" s="20"/>
      <c r="M24" s="95" t="s">
        <v>0</v>
      </c>
      <c r="N24" s="96" t="s">
        <v>9</v>
      </c>
      <c r="O24" s="97">
        <v>0</v>
      </c>
      <c r="P24" s="97">
        <f t="shared" si="3"/>
        <v>0</v>
      </c>
      <c r="Q24" s="97">
        <v>0.0322</v>
      </c>
      <c r="R24" s="97">
        <f t="shared" si="4"/>
        <v>0.0644</v>
      </c>
      <c r="S24" s="97">
        <v>0</v>
      </c>
      <c r="T24" s="97">
        <f t="shared" si="5"/>
        <v>0</v>
      </c>
      <c r="U24" s="20"/>
      <c r="V24" s="20"/>
      <c r="W24" s="126">
        <v>2</v>
      </c>
      <c r="X24" s="132">
        <f t="shared" si="1"/>
        <v>4</v>
      </c>
      <c r="Y24" s="135"/>
      <c r="Z24" s="146">
        <f t="shared" si="0"/>
        <v>0</v>
      </c>
      <c r="AA24" s="152"/>
      <c r="AB24" s="152"/>
      <c r="AC24" s="152"/>
      <c r="AD24" s="152"/>
      <c r="AE24" s="152"/>
      <c r="AR24" s="7" t="s">
        <v>18</v>
      </c>
      <c r="AT24" s="7" t="s">
        <v>21</v>
      </c>
      <c r="AU24" s="7" t="s">
        <v>11</v>
      </c>
      <c r="AY24" s="2" t="s">
        <v>14</v>
      </c>
      <c r="BE24" s="8">
        <f t="shared" si="6"/>
        <v>13560</v>
      </c>
      <c r="BF24" s="8">
        <f t="shared" si="7"/>
        <v>0</v>
      </c>
      <c r="BG24" s="8">
        <f t="shared" si="8"/>
        <v>0</v>
      </c>
      <c r="BH24" s="8">
        <f t="shared" si="9"/>
        <v>0</v>
      </c>
      <c r="BI24" s="8">
        <f t="shared" si="10"/>
        <v>0</v>
      </c>
      <c r="BJ24" s="2" t="s">
        <v>10</v>
      </c>
      <c r="BK24" s="8">
        <f t="shared" si="11"/>
        <v>13560</v>
      </c>
      <c r="BL24" s="2" t="s">
        <v>16</v>
      </c>
      <c r="BM24" s="7" t="s">
        <v>166</v>
      </c>
    </row>
    <row r="25" spans="1:65" s="1" customFormat="1" ht="16.5" customHeight="1">
      <c r="A25" s="6"/>
      <c r="B25" s="141">
        <v>41</v>
      </c>
      <c r="C25" s="89" t="s">
        <v>167</v>
      </c>
      <c r="D25" s="89" t="s">
        <v>21</v>
      </c>
      <c r="E25" s="90" t="s">
        <v>168</v>
      </c>
      <c r="F25" s="99" t="s">
        <v>169</v>
      </c>
      <c r="G25" s="92" t="s">
        <v>23</v>
      </c>
      <c r="H25" s="49">
        <v>2</v>
      </c>
      <c r="I25" s="93">
        <v>1235</v>
      </c>
      <c r="J25" s="93">
        <f t="shared" si="2"/>
        <v>2470</v>
      </c>
      <c r="K25" s="91" t="s">
        <v>19</v>
      </c>
      <c r="L25" s="20"/>
      <c r="M25" s="95" t="s">
        <v>0</v>
      </c>
      <c r="N25" s="96" t="s">
        <v>9</v>
      </c>
      <c r="O25" s="97">
        <v>0</v>
      </c>
      <c r="P25" s="97">
        <f t="shared" si="3"/>
        <v>0</v>
      </c>
      <c r="Q25" s="97">
        <v>0.004</v>
      </c>
      <c r="R25" s="97">
        <f t="shared" si="4"/>
        <v>0.008</v>
      </c>
      <c r="S25" s="97">
        <v>0</v>
      </c>
      <c r="T25" s="97">
        <f t="shared" si="5"/>
        <v>0</v>
      </c>
      <c r="U25" s="20"/>
      <c r="V25" s="20"/>
      <c r="W25" s="126">
        <v>2</v>
      </c>
      <c r="X25" s="132">
        <f t="shared" si="1"/>
        <v>4</v>
      </c>
      <c r="Y25" s="135"/>
      <c r="Z25" s="146">
        <f t="shared" si="0"/>
        <v>0</v>
      </c>
      <c r="AA25" s="152"/>
      <c r="AB25" s="152"/>
      <c r="AC25" s="152"/>
      <c r="AD25" s="152"/>
      <c r="AE25" s="152"/>
      <c r="AR25" s="7" t="s">
        <v>18</v>
      </c>
      <c r="AT25" s="7" t="s">
        <v>21</v>
      </c>
      <c r="AU25" s="7" t="s">
        <v>11</v>
      </c>
      <c r="AY25" s="2" t="s">
        <v>14</v>
      </c>
      <c r="BE25" s="8">
        <f t="shared" si="6"/>
        <v>2470</v>
      </c>
      <c r="BF25" s="8">
        <f t="shared" si="7"/>
        <v>0</v>
      </c>
      <c r="BG25" s="8">
        <f t="shared" si="8"/>
        <v>0</v>
      </c>
      <c r="BH25" s="8">
        <f t="shared" si="9"/>
        <v>0</v>
      </c>
      <c r="BI25" s="8">
        <f t="shared" si="10"/>
        <v>0</v>
      </c>
      <c r="BJ25" s="2" t="s">
        <v>10</v>
      </c>
      <c r="BK25" s="8">
        <f t="shared" si="11"/>
        <v>2470</v>
      </c>
      <c r="BL25" s="2" t="s">
        <v>16</v>
      </c>
      <c r="BM25" s="7" t="s">
        <v>170</v>
      </c>
    </row>
    <row r="26" spans="1:65" s="1" customFormat="1" ht="16.5" customHeight="1">
      <c r="A26" s="6"/>
      <c r="B26" s="141">
        <v>42</v>
      </c>
      <c r="C26" s="89" t="s">
        <v>196</v>
      </c>
      <c r="D26" s="89" t="s">
        <v>21</v>
      </c>
      <c r="E26" s="90" t="s">
        <v>188</v>
      </c>
      <c r="F26" s="99" t="s">
        <v>189</v>
      </c>
      <c r="G26" s="92" t="s">
        <v>23</v>
      </c>
      <c r="H26" s="98">
        <v>0</v>
      </c>
      <c r="I26" s="93"/>
      <c r="J26" s="93"/>
      <c r="K26" s="91"/>
      <c r="L26" s="20"/>
      <c r="M26" s="95"/>
      <c r="N26" s="96"/>
      <c r="O26" s="97"/>
      <c r="P26" s="97"/>
      <c r="Q26" s="97"/>
      <c r="R26" s="97"/>
      <c r="S26" s="97"/>
      <c r="T26" s="97"/>
      <c r="U26" s="20"/>
      <c r="V26" s="20"/>
      <c r="W26" s="126">
        <v>1</v>
      </c>
      <c r="X26" s="132">
        <f t="shared" si="1"/>
        <v>1</v>
      </c>
      <c r="Y26" s="135"/>
      <c r="Z26" s="146">
        <f t="shared" si="0"/>
        <v>0</v>
      </c>
      <c r="AA26" s="152"/>
      <c r="AB26" s="152"/>
      <c r="AC26" s="152"/>
      <c r="AD26" s="152"/>
      <c r="AE26" s="152"/>
      <c r="AR26" s="7"/>
      <c r="AT26" s="7"/>
      <c r="AU26" s="7"/>
      <c r="AY26" s="2"/>
      <c r="BE26" s="8"/>
      <c r="BF26" s="8"/>
      <c r="BG26" s="8"/>
      <c r="BH26" s="8"/>
      <c r="BI26" s="8"/>
      <c r="BJ26" s="2"/>
      <c r="BK26" s="8"/>
      <c r="BL26" s="2"/>
      <c r="BM26" s="7"/>
    </row>
    <row r="27" spans="1:65" s="1" customFormat="1" ht="16.5" customHeight="1">
      <c r="A27" s="6"/>
      <c r="B27" s="141">
        <v>43</v>
      </c>
      <c r="C27" s="89" t="s">
        <v>171</v>
      </c>
      <c r="D27" s="89" t="s">
        <v>21</v>
      </c>
      <c r="E27" s="90" t="s">
        <v>172</v>
      </c>
      <c r="F27" s="99" t="s">
        <v>222</v>
      </c>
      <c r="G27" s="92" t="s">
        <v>23</v>
      </c>
      <c r="H27" s="49">
        <v>1</v>
      </c>
      <c r="I27" s="93">
        <v>53850</v>
      </c>
      <c r="J27" s="93">
        <f t="shared" si="2"/>
        <v>53850</v>
      </c>
      <c r="K27" s="91" t="s">
        <v>19</v>
      </c>
      <c r="L27" s="20"/>
      <c r="M27" s="95" t="s">
        <v>0</v>
      </c>
      <c r="N27" s="96" t="s">
        <v>9</v>
      </c>
      <c r="O27" s="97">
        <v>0</v>
      </c>
      <c r="P27" s="97">
        <f t="shared" si="3"/>
        <v>0</v>
      </c>
      <c r="Q27" s="97">
        <v>0.06</v>
      </c>
      <c r="R27" s="97">
        <f t="shared" si="4"/>
        <v>0.06</v>
      </c>
      <c r="S27" s="97">
        <v>0</v>
      </c>
      <c r="T27" s="97">
        <f t="shared" si="5"/>
        <v>0</v>
      </c>
      <c r="U27" s="20"/>
      <c r="V27" s="20"/>
      <c r="W27" s="126">
        <v>0</v>
      </c>
      <c r="X27" s="132">
        <f t="shared" si="1"/>
        <v>1</v>
      </c>
      <c r="Y27" s="135"/>
      <c r="Z27" s="146">
        <f t="shared" si="0"/>
        <v>0</v>
      </c>
      <c r="AA27" s="152"/>
      <c r="AB27" s="152"/>
      <c r="AC27" s="152"/>
      <c r="AD27" s="152"/>
      <c r="AE27" s="152"/>
      <c r="AR27" s="7" t="s">
        <v>18</v>
      </c>
      <c r="AT27" s="7" t="s">
        <v>21</v>
      </c>
      <c r="AU27" s="7" t="s">
        <v>11</v>
      </c>
      <c r="AY27" s="2" t="s">
        <v>14</v>
      </c>
      <c r="BE27" s="8">
        <f t="shared" si="6"/>
        <v>53850</v>
      </c>
      <c r="BF27" s="8">
        <f t="shared" si="7"/>
        <v>0</v>
      </c>
      <c r="BG27" s="8">
        <f t="shared" si="8"/>
        <v>0</v>
      </c>
      <c r="BH27" s="8">
        <f t="shared" si="9"/>
        <v>0</v>
      </c>
      <c r="BI27" s="8">
        <f t="shared" si="10"/>
        <v>0</v>
      </c>
      <c r="BJ27" s="2" t="s">
        <v>10</v>
      </c>
      <c r="BK27" s="8">
        <f t="shared" si="11"/>
        <v>53850</v>
      </c>
      <c r="BL27" s="2" t="s">
        <v>16</v>
      </c>
      <c r="BM27" s="7" t="s">
        <v>174</v>
      </c>
    </row>
    <row r="28" spans="1:65" s="1" customFormat="1" ht="16.5" customHeight="1">
      <c r="A28" s="6"/>
      <c r="B28" s="141">
        <v>44</v>
      </c>
      <c r="C28" s="89" t="s">
        <v>187</v>
      </c>
      <c r="D28" s="89" t="s">
        <v>21</v>
      </c>
      <c r="E28" s="90" t="s">
        <v>188</v>
      </c>
      <c r="F28" s="99" t="s">
        <v>189</v>
      </c>
      <c r="G28" s="92" t="s">
        <v>23</v>
      </c>
      <c r="H28" s="49">
        <v>0</v>
      </c>
      <c r="I28" s="93">
        <v>34266</v>
      </c>
      <c r="J28" s="93">
        <f t="shared" si="2"/>
        <v>0</v>
      </c>
      <c r="K28" s="91" t="s">
        <v>19</v>
      </c>
      <c r="L28" s="20"/>
      <c r="M28" s="95" t="s">
        <v>0</v>
      </c>
      <c r="N28" s="96" t="s">
        <v>9</v>
      </c>
      <c r="O28" s="97">
        <v>0</v>
      </c>
      <c r="P28" s="97">
        <f t="shared" si="3"/>
        <v>0</v>
      </c>
      <c r="Q28" s="97">
        <v>0.157</v>
      </c>
      <c r="R28" s="97">
        <f t="shared" si="4"/>
        <v>0</v>
      </c>
      <c r="S28" s="97">
        <v>0</v>
      </c>
      <c r="T28" s="97">
        <f t="shared" si="5"/>
        <v>0</v>
      </c>
      <c r="U28" s="20"/>
      <c r="V28" s="20"/>
      <c r="W28" s="126">
        <v>1</v>
      </c>
      <c r="X28" s="132">
        <f t="shared" si="1"/>
        <v>1</v>
      </c>
      <c r="Y28" s="135"/>
      <c r="Z28" s="146">
        <f t="shared" si="0"/>
        <v>0</v>
      </c>
      <c r="AA28" s="152"/>
      <c r="AB28" s="152"/>
      <c r="AC28" s="152"/>
      <c r="AD28" s="152"/>
      <c r="AE28" s="152"/>
      <c r="AR28" s="7" t="s">
        <v>18</v>
      </c>
      <c r="AT28" s="7" t="s">
        <v>21</v>
      </c>
      <c r="AU28" s="7" t="s">
        <v>11</v>
      </c>
      <c r="AY28" s="2" t="s">
        <v>14</v>
      </c>
      <c r="BE28" s="8">
        <f t="shared" si="6"/>
        <v>0</v>
      </c>
      <c r="BF28" s="8">
        <f t="shared" si="7"/>
        <v>0</v>
      </c>
      <c r="BG28" s="8">
        <f t="shared" si="8"/>
        <v>0</v>
      </c>
      <c r="BH28" s="8">
        <f t="shared" si="9"/>
        <v>0</v>
      </c>
      <c r="BI28" s="8">
        <f t="shared" si="10"/>
        <v>0</v>
      </c>
      <c r="BJ28" s="2" t="s">
        <v>10</v>
      </c>
      <c r="BK28" s="8">
        <f t="shared" si="11"/>
        <v>0</v>
      </c>
      <c r="BL28" s="2" t="s">
        <v>16</v>
      </c>
      <c r="BM28" s="7" t="s">
        <v>190</v>
      </c>
    </row>
    <row r="29" spans="1:65" s="1" customFormat="1" ht="16.5" customHeight="1">
      <c r="A29" s="6"/>
      <c r="B29" s="141">
        <v>45</v>
      </c>
      <c r="C29" s="89" t="s">
        <v>191</v>
      </c>
      <c r="D29" s="89" t="s">
        <v>21</v>
      </c>
      <c r="E29" s="90" t="s">
        <v>192</v>
      </c>
      <c r="F29" s="99" t="s">
        <v>193</v>
      </c>
      <c r="G29" s="92" t="s">
        <v>23</v>
      </c>
      <c r="H29" s="49">
        <v>1</v>
      </c>
      <c r="I29" s="93">
        <v>1520</v>
      </c>
      <c r="J29" s="93">
        <f t="shared" si="2"/>
        <v>1520</v>
      </c>
      <c r="K29" s="91" t="s">
        <v>19</v>
      </c>
      <c r="L29" s="20"/>
      <c r="M29" s="95" t="s">
        <v>0</v>
      </c>
      <c r="N29" s="96" t="s">
        <v>9</v>
      </c>
      <c r="O29" s="97">
        <v>0</v>
      </c>
      <c r="P29" s="97">
        <f t="shared" si="3"/>
        <v>0</v>
      </c>
      <c r="Q29" s="97">
        <v>0.0045</v>
      </c>
      <c r="R29" s="97">
        <f t="shared" si="4"/>
        <v>0.0045</v>
      </c>
      <c r="S29" s="97">
        <v>0</v>
      </c>
      <c r="T29" s="97">
        <f t="shared" si="5"/>
        <v>0</v>
      </c>
      <c r="U29" s="20"/>
      <c r="V29" s="20"/>
      <c r="W29" s="126">
        <v>1</v>
      </c>
      <c r="X29" s="132">
        <f t="shared" si="1"/>
        <v>2</v>
      </c>
      <c r="Y29" s="135"/>
      <c r="Z29" s="146">
        <f t="shared" si="0"/>
        <v>0</v>
      </c>
      <c r="AA29" s="152"/>
      <c r="AB29" s="152"/>
      <c r="AC29" s="152"/>
      <c r="AD29" s="152"/>
      <c r="AE29" s="152"/>
      <c r="AR29" s="7" t="s">
        <v>18</v>
      </c>
      <c r="AT29" s="7" t="s">
        <v>21</v>
      </c>
      <c r="AU29" s="7" t="s">
        <v>11</v>
      </c>
      <c r="AY29" s="2" t="s">
        <v>14</v>
      </c>
      <c r="BE29" s="8">
        <f t="shared" si="6"/>
        <v>1520</v>
      </c>
      <c r="BF29" s="8">
        <f t="shared" si="7"/>
        <v>0</v>
      </c>
      <c r="BG29" s="8">
        <f t="shared" si="8"/>
        <v>0</v>
      </c>
      <c r="BH29" s="8">
        <f t="shared" si="9"/>
        <v>0</v>
      </c>
      <c r="BI29" s="8">
        <f t="shared" si="10"/>
        <v>0</v>
      </c>
      <c r="BJ29" s="2" t="s">
        <v>10</v>
      </c>
      <c r="BK29" s="8">
        <f t="shared" si="11"/>
        <v>1520</v>
      </c>
      <c r="BL29" s="2" t="s">
        <v>16</v>
      </c>
      <c r="BM29" s="7" t="s">
        <v>194</v>
      </c>
    </row>
    <row r="30" spans="1:65" s="1" customFormat="1" ht="28.5" customHeight="1">
      <c r="A30" s="6"/>
      <c r="B30" s="141">
        <v>46</v>
      </c>
      <c r="C30" s="89" t="s">
        <v>195</v>
      </c>
      <c r="D30" s="89" t="s">
        <v>21</v>
      </c>
      <c r="E30" s="90" t="s">
        <v>180</v>
      </c>
      <c r="F30" s="99" t="s">
        <v>181</v>
      </c>
      <c r="G30" s="92" t="s">
        <v>23</v>
      </c>
      <c r="H30" s="98">
        <v>0</v>
      </c>
      <c r="I30" s="93"/>
      <c r="J30" s="93"/>
      <c r="K30" s="91"/>
      <c r="L30" s="20"/>
      <c r="M30" s="95"/>
      <c r="N30" s="96"/>
      <c r="O30" s="97"/>
      <c r="P30" s="97"/>
      <c r="Q30" s="97"/>
      <c r="R30" s="97"/>
      <c r="S30" s="97"/>
      <c r="T30" s="97"/>
      <c r="U30" s="20"/>
      <c r="V30" s="20"/>
      <c r="W30" s="126">
        <v>1</v>
      </c>
      <c r="X30" s="132">
        <f t="shared" si="1"/>
        <v>1</v>
      </c>
      <c r="Y30" s="135"/>
      <c r="Z30" s="146">
        <f t="shared" si="0"/>
        <v>0</v>
      </c>
      <c r="AA30" s="152"/>
      <c r="AB30" s="152"/>
      <c r="AC30" s="152"/>
      <c r="AD30" s="152"/>
      <c r="AE30" s="152"/>
      <c r="AR30" s="7"/>
      <c r="AT30" s="7"/>
      <c r="AU30" s="7"/>
      <c r="AY30" s="2"/>
      <c r="BE30" s="8"/>
      <c r="BF30" s="8"/>
      <c r="BG30" s="8"/>
      <c r="BH30" s="8"/>
      <c r="BI30" s="8"/>
      <c r="BJ30" s="2"/>
      <c r="BK30" s="8"/>
      <c r="BL30" s="2"/>
      <c r="BM30" s="7"/>
    </row>
    <row r="31" spans="1:65" s="1" customFormat="1" ht="16.5" customHeight="1">
      <c r="A31" s="6"/>
      <c r="B31" s="141">
        <v>47</v>
      </c>
      <c r="C31" s="89" t="s">
        <v>197</v>
      </c>
      <c r="D31" s="89" t="s">
        <v>21</v>
      </c>
      <c r="E31" s="90" t="s">
        <v>198</v>
      </c>
      <c r="F31" s="99" t="s">
        <v>199</v>
      </c>
      <c r="G31" s="92" t="s">
        <v>23</v>
      </c>
      <c r="H31" s="49">
        <v>1</v>
      </c>
      <c r="I31" s="93">
        <v>458</v>
      </c>
      <c r="J31" s="93">
        <f t="shared" si="2"/>
        <v>458</v>
      </c>
      <c r="K31" s="91" t="s">
        <v>15</v>
      </c>
      <c r="L31" s="20"/>
      <c r="M31" s="95" t="s">
        <v>0</v>
      </c>
      <c r="N31" s="96" t="s">
        <v>9</v>
      </c>
      <c r="O31" s="97">
        <v>0</v>
      </c>
      <c r="P31" s="97">
        <f t="shared" si="3"/>
        <v>0</v>
      </c>
      <c r="Q31" s="97">
        <v>0.0073</v>
      </c>
      <c r="R31" s="97">
        <f t="shared" si="4"/>
        <v>0.0073</v>
      </c>
      <c r="S31" s="97">
        <v>0</v>
      </c>
      <c r="T31" s="97">
        <f t="shared" si="5"/>
        <v>0</v>
      </c>
      <c r="U31" s="20"/>
      <c r="V31" s="20"/>
      <c r="W31" s="126">
        <v>0</v>
      </c>
      <c r="X31" s="132">
        <f t="shared" si="1"/>
        <v>1</v>
      </c>
      <c r="Y31" s="135"/>
      <c r="Z31" s="146">
        <f t="shared" si="0"/>
        <v>0</v>
      </c>
      <c r="AA31" s="152"/>
      <c r="AB31" s="152"/>
      <c r="AC31" s="152"/>
      <c r="AD31" s="152"/>
      <c r="AE31" s="152"/>
      <c r="AR31" s="7" t="s">
        <v>18</v>
      </c>
      <c r="AT31" s="7" t="s">
        <v>21</v>
      </c>
      <c r="AU31" s="7" t="s">
        <v>11</v>
      </c>
      <c r="AY31" s="2" t="s">
        <v>14</v>
      </c>
      <c r="BE31" s="8">
        <f t="shared" si="6"/>
        <v>458</v>
      </c>
      <c r="BF31" s="8">
        <f t="shared" si="7"/>
        <v>0</v>
      </c>
      <c r="BG31" s="8">
        <f t="shared" si="8"/>
        <v>0</v>
      </c>
      <c r="BH31" s="8">
        <f t="shared" si="9"/>
        <v>0</v>
      </c>
      <c r="BI31" s="8">
        <f t="shared" si="10"/>
        <v>0</v>
      </c>
      <c r="BJ31" s="2" t="s">
        <v>10</v>
      </c>
      <c r="BK31" s="8">
        <f t="shared" si="11"/>
        <v>458</v>
      </c>
      <c r="BL31" s="2" t="s">
        <v>16</v>
      </c>
      <c r="BM31" s="7" t="s">
        <v>200</v>
      </c>
    </row>
    <row r="32" spans="1:65" s="1" customFormat="1" ht="16.5" customHeight="1">
      <c r="A32" s="6"/>
      <c r="B32" s="141">
        <v>48</v>
      </c>
      <c r="C32" s="89" t="s">
        <v>201</v>
      </c>
      <c r="D32" s="89" t="s">
        <v>21</v>
      </c>
      <c r="E32" s="90" t="s">
        <v>202</v>
      </c>
      <c r="F32" s="99" t="s">
        <v>203</v>
      </c>
      <c r="G32" s="92" t="s">
        <v>23</v>
      </c>
      <c r="H32" s="49">
        <v>1</v>
      </c>
      <c r="I32" s="93">
        <v>253</v>
      </c>
      <c r="J32" s="93">
        <f t="shared" si="2"/>
        <v>253</v>
      </c>
      <c r="K32" s="91" t="s">
        <v>15</v>
      </c>
      <c r="L32" s="20"/>
      <c r="M32" s="95" t="s">
        <v>0</v>
      </c>
      <c r="N32" s="96" t="s">
        <v>9</v>
      </c>
      <c r="O32" s="97">
        <v>0</v>
      </c>
      <c r="P32" s="97">
        <f t="shared" si="3"/>
        <v>0</v>
      </c>
      <c r="Q32" s="97">
        <v>0.0009</v>
      </c>
      <c r="R32" s="97">
        <f t="shared" si="4"/>
        <v>0.0009</v>
      </c>
      <c r="S32" s="97">
        <v>0</v>
      </c>
      <c r="T32" s="97">
        <f t="shared" si="5"/>
        <v>0</v>
      </c>
      <c r="U32" s="20"/>
      <c r="V32" s="20"/>
      <c r="W32" s="126">
        <v>0</v>
      </c>
      <c r="X32" s="132">
        <f t="shared" si="1"/>
        <v>1</v>
      </c>
      <c r="Y32" s="135"/>
      <c r="Z32" s="146">
        <f t="shared" si="0"/>
        <v>0</v>
      </c>
      <c r="AA32" s="152"/>
      <c r="AB32" s="152"/>
      <c r="AC32" s="152"/>
      <c r="AD32" s="152"/>
      <c r="AE32" s="152"/>
      <c r="AR32" s="7" t="s">
        <v>18</v>
      </c>
      <c r="AT32" s="7" t="s">
        <v>21</v>
      </c>
      <c r="AU32" s="7" t="s">
        <v>11</v>
      </c>
      <c r="AY32" s="2" t="s">
        <v>14</v>
      </c>
      <c r="BE32" s="8">
        <f t="shared" si="6"/>
        <v>253</v>
      </c>
      <c r="BF32" s="8">
        <f t="shared" si="7"/>
        <v>0</v>
      </c>
      <c r="BG32" s="8">
        <f t="shared" si="8"/>
        <v>0</v>
      </c>
      <c r="BH32" s="8">
        <f t="shared" si="9"/>
        <v>0</v>
      </c>
      <c r="BI32" s="8">
        <f t="shared" si="10"/>
        <v>0</v>
      </c>
      <c r="BJ32" s="2" t="s">
        <v>10</v>
      </c>
      <c r="BK32" s="8">
        <f t="shared" si="11"/>
        <v>253</v>
      </c>
      <c r="BL32" s="2" t="s">
        <v>16</v>
      </c>
      <c r="BM32" s="7" t="s">
        <v>204</v>
      </c>
    </row>
    <row r="33" spans="1:65" s="1" customFormat="1" ht="21.75" customHeight="1">
      <c r="A33" s="6"/>
      <c r="B33" s="141">
        <v>49</v>
      </c>
      <c r="C33" s="89" t="s">
        <v>205</v>
      </c>
      <c r="D33" s="89" t="s">
        <v>21</v>
      </c>
      <c r="E33" s="90" t="s">
        <v>206</v>
      </c>
      <c r="F33" s="99" t="s">
        <v>207</v>
      </c>
      <c r="G33" s="92" t="s">
        <v>23</v>
      </c>
      <c r="H33" s="49">
        <v>4</v>
      </c>
      <c r="I33" s="93">
        <v>829</v>
      </c>
      <c r="J33" s="93">
        <f t="shared" si="2"/>
        <v>3316</v>
      </c>
      <c r="K33" s="91" t="s">
        <v>15</v>
      </c>
      <c r="L33" s="20"/>
      <c r="M33" s="95" t="s">
        <v>0</v>
      </c>
      <c r="N33" s="96" t="s">
        <v>9</v>
      </c>
      <c r="O33" s="97">
        <v>0</v>
      </c>
      <c r="P33" s="97">
        <f t="shared" si="3"/>
        <v>0</v>
      </c>
      <c r="Q33" s="97">
        <v>0.0133</v>
      </c>
      <c r="R33" s="97">
        <f t="shared" si="4"/>
        <v>0.0532</v>
      </c>
      <c r="S33" s="97">
        <v>0</v>
      </c>
      <c r="T33" s="97">
        <f t="shared" si="5"/>
        <v>0</v>
      </c>
      <c r="U33" s="20"/>
      <c r="V33" s="20"/>
      <c r="W33" s="126">
        <v>3</v>
      </c>
      <c r="X33" s="132">
        <f t="shared" si="1"/>
        <v>7</v>
      </c>
      <c r="Y33" s="135"/>
      <c r="Z33" s="146">
        <f t="shared" si="0"/>
        <v>0</v>
      </c>
      <c r="AA33" s="152"/>
      <c r="AB33" s="152"/>
      <c r="AC33" s="152"/>
      <c r="AD33" s="152"/>
      <c r="AE33" s="152"/>
      <c r="AR33" s="7" t="s">
        <v>18</v>
      </c>
      <c r="AT33" s="7" t="s">
        <v>21</v>
      </c>
      <c r="AU33" s="7" t="s">
        <v>11</v>
      </c>
      <c r="AY33" s="2" t="s">
        <v>14</v>
      </c>
      <c r="BE33" s="8">
        <f t="shared" si="6"/>
        <v>3316</v>
      </c>
      <c r="BF33" s="8">
        <f t="shared" si="7"/>
        <v>0</v>
      </c>
      <c r="BG33" s="8">
        <f t="shared" si="8"/>
        <v>0</v>
      </c>
      <c r="BH33" s="8">
        <f t="shared" si="9"/>
        <v>0</v>
      </c>
      <c r="BI33" s="8">
        <f t="shared" si="10"/>
        <v>0</v>
      </c>
      <c r="BJ33" s="2" t="s">
        <v>10</v>
      </c>
      <c r="BK33" s="8">
        <f t="shared" si="11"/>
        <v>3316</v>
      </c>
      <c r="BL33" s="2" t="s">
        <v>16</v>
      </c>
      <c r="BM33" s="7" t="s">
        <v>208</v>
      </c>
    </row>
    <row r="34" spans="1:65" s="1" customFormat="1" ht="16.5" customHeight="1" thickBot="1">
      <c r="A34" s="6"/>
      <c r="B34" s="140">
        <v>50</v>
      </c>
      <c r="C34" s="115" t="s">
        <v>209</v>
      </c>
      <c r="D34" s="115" t="s">
        <v>21</v>
      </c>
      <c r="E34" s="116" t="s">
        <v>202</v>
      </c>
      <c r="F34" s="117" t="s">
        <v>203</v>
      </c>
      <c r="G34" s="118" t="s">
        <v>23</v>
      </c>
      <c r="H34" s="50">
        <v>4</v>
      </c>
      <c r="I34" s="119">
        <v>253</v>
      </c>
      <c r="J34" s="119">
        <f t="shared" si="2"/>
        <v>1012</v>
      </c>
      <c r="K34" s="120" t="s">
        <v>15</v>
      </c>
      <c r="L34" s="41"/>
      <c r="M34" s="122" t="s">
        <v>0</v>
      </c>
      <c r="N34" s="123" t="s">
        <v>9</v>
      </c>
      <c r="O34" s="124">
        <v>0</v>
      </c>
      <c r="P34" s="124">
        <f t="shared" si="3"/>
        <v>0</v>
      </c>
      <c r="Q34" s="124">
        <v>0.0009</v>
      </c>
      <c r="R34" s="124">
        <f t="shared" si="4"/>
        <v>0.0036</v>
      </c>
      <c r="S34" s="124">
        <v>0</v>
      </c>
      <c r="T34" s="124">
        <f t="shared" si="5"/>
        <v>0</v>
      </c>
      <c r="U34" s="41"/>
      <c r="V34" s="41"/>
      <c r="W34" s="128">
        <v>3</v>
      </c>
      <c r="X34" s="133">
        <f t="shared" si="1"/>
        <v>7</v>
      </c>
      <c r="Y34" s="136"/>
      <c r="Z34" s="147">
        <f t="shared" si="0"/>
        <v>0</v>
      </c>
      <c r="AA34" s="152"/>
      <c r="AB34" s="152"/>
      <c r="AC34" s="152"/>
      <c r="AD34" s="152"/>
      <c r="AE34" s="152"/>
      <c r="AR34" s="7" t="s">
        <v>18</v>
      </c>
      <c r="AT34" s="7" t="s">
        <v>21</v>
      </c>
      <c r="AU34" s="7" t="s">
        <v>11</v>
      </c>
      <c r="AY34" s="2" t="s">
        <v>14</v>
      </c>
      <c r="BE34" s="8">
        <f t="shared" si="6"/>
        <v>1012</v>
      </c>
      <c r="BF34" s="8">
        <f t="shared" si="7"/>
        <v>0</v>
      </c>
      <c r="BG34" s="8">
        <f t="shared" si="8"/>
        <v>0</v>
      </c>
      <c r="BH34" s="8">
        <f t="shared" si="9"/>
        <v>0</v>
      </c>
      <c r="BI34" s="8">
        <f t="shared" si="10"/>
        <v>0</v>
      </c>
      <c r="BJ34" s="2" t="s">
        <v>10</v>
      </c>
      <c r="BK34" s="8">
        <f t="shared" si="11"/>
        <v>1012</v>
      </c>
      <c r="BL34" s="2" t="s">
        <v>16</v>
      </c>
      <c r="BM34" s="7" t="s">
        <v>210</v>
      </c>
    </row>
    <row r="35" spans="24:26" ht="19.5" customHeight="1" thickBot="1">
      <c r="X35" s="162" t="s">
        <v>245</v>
      </c>
      <c r="Y35" s="168"/>
      <c r="Z35" s="144">
        <f>SUM(Z18:Z34)</f>
        <v>0</v>
      </c>
    </row>
  </sheetData>
  <mergeCells count="6">
    <mergeCell ref="X35:Y35"/>
    <mergeCell ref="B17:Z17"/>
    <mergeCell ref="A1:Z1"/>
    <mergeCell ref="B2:Z2"/>
    <mergeCell ref="E5:H5"/>
    <mergeCell ref="E8:H8"/>
  </mergeCells>
  <printOptions/>
  <pageMargins left="0.25" right="0.25" top="0.75" bottom="0.75" header="0.3" footer="0.3"/>
  <pageSetup blackAndWhite="1" fitToHeight="100" fitToWidth="1" horizontalDpi="600" verticalDpi="600" orientation="portrait" paperSize="9" scale="2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Zelený, Milan</dc:creator>
  <cp:keywords/>
  <dc:description/>
  <cp:lastModifiedBy>kacirek</cp:lastModifiedBy>
  <cp:lastPrinted>2022-04-15T07:59:50Z</cp:lastPrinted>
  <dcterms:created xsi:type="dcterms:W3CDTF">2021-11-11T10:44:45Z</dcterms:created>
  <dcterms:modified xsi:type="dcterms:W3CDTF">2022-04-22T07:30:19Z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2021-11-11T10:44:57Z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8f69bea5-029f-41ef-abb5-890845544eed</vt:lpwstr>
  </property>
  <property fmtid="{D5CDD505-2E9C-101B-9397-08002B2CF9AE}" pid="8" name="MSIP_Label_43f08ec5-d6d9-4227-8387-ccbfcb3632c4_ContentBits">
    <vt:lpwstr>0</vt:lpwstr>
  </property>
</Properties>
</file>